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C:\Users\Marusak\Documents\OPRAVY A ÚDRŽBA 2022\Oprava trati v úseku Praha Smíchov - Beroun závodí\"/>
    </mc:Choice>
  </mc:AlternateContent>
  <xr:revisionPtr revIDLastSave="0" documentId="13_ncr:1_{A6561966-D9CD-4ABC-BCE2-786053F0EC88}" xr6:coauthVersionLast="36" xr6:coauthVersionMax="36" xr10:uidLastSave="{00000000-0000-0000-0000-000000000000}"/>
  <bookViews>
    <workbookView xWindow="0" yWindow="0" windowWidth="28800" windowHeight="11760" tabRatio="856" activeTab="1" xr2:uid="{00000000-000D-0000-FFFF-FFFF00000000}"/>
  </bookViews>
  <sheets>
    <sheet name="Rekapitulace stavby" sheetId="1" r:id="rId1"/>
    <sheet name="SO 01 - Oprava železniční..." sheetId="2" r:id="rId2"/>
    <sheet name="01 - Oprava P2222" sheetId="3" r:id="rId3"/>
    <sheet name="02 - Oprava P2223" sheetId="4" r:id="rId4"/>
    <sheet name="03 - Oprava P2225" sheetId="5" r:id="rId5"/>
    <sheet name="04 - Oprava P2228" sheetId="6" r:id="rId6"/>
    <sheet name="05 - Oprava P2219" sheetId="7" r:id="rId7"/>
    <sheet name="06 - Oprava P2221" sheetId="8" r:id="rId8"/>
    <sheet name="07 - Oprava P2220" sheetId="9" r:id="rId9"/>
    <sheet name="01 - Prodloužení nástupiš..." sheetId="10" r:id="rId10"/>
    <sheet name="02 - Prodloužení nástupiš..." sheetId="11" r:id="rId11"/>
    <sheet name="03 - Prodloužení nástupiš..." sheetId="12" r:id="rId12"/>
    <sheet name="PS01a - UOŽI-Osvětlení ná..." sheetId="13" r:id="rId13"/>
    <sheet name="PS01b - URS-Osvětlení nás..." sheetId="14" r:id="rId14"/>
    <sheet name="PS02a - UOŽI-Osvětlení ná..." sheetId="15" r:id="rId15"/>
    <sheet name="PS02b - URS-Osvětlení nás..." sheetId="16" r:id="rId16"/>
    <sheet name="PS03a - UOŽI-Osvětlení ná..." sheetId="17" r:id="rId17"/>
    <sheet name="PS03b - URS-Osvětlení nás..." sheetId="18" r:id="rId18"/>
    <sheet name="01 - Loděnice technologic..." sheetId="19" r:id="rId19"/>
    <sheet name="02 - Loděnice stavební část" sheetId="20" r:id="rId20"/>
    <sheet name="03 - Vráž u Berouna stave..." sheetId="21" r:id="rId21"/>
    <sheet name="04 - Beroun Závodí techno..." sheetId="22" r:id="rId22"/>
    <sheet name="05 - Beroun Závodí staveb..." sheetId="23" r:id="rId23"/>
    <sheet name="SO 06 - VRN" sheetId="24" r:id="rId24"/>
  </sheets>
  <definedNames>
    <definedName name="_xlnm._FilterDatabase" localSheetId="18" hidden="1">'01 - Loděnice technologic...'!$C$120:$K$128</definedName>
    <definedName name="_xlnm._FilterDatabase" localSheetId="2" hidden="1">'01 - Oprava P2222'!$C$122:$K$211</definedName>
    <definedName name="_xlnm._FilterDatabase" localSheetId="9" hidden="1">'01 - Prodloužení nástupiš...'!$C$122:$K$214</definedName>
    <definedName name="_xlnm._FilterDatabase" localSheetId="19" hidden="1">'02 - Loděnice stavební část'!$C$124:$K$134</definedName>
    <definedName name="_xlnm._FilterDatabase" localSheetId="3" hidden="1">'02 - Oprava P2223'!$C$122:$K$157</definedName>
    <definedName name="_xlnm._FilterDatabase" localSheetId="10" hidden="1">'02 - Prodloužení nástupiš...'!$C$122:$K$209</definedName>
    <definedName name="_xlnm._FilterDatabase" localSheetId="4" hidden="1">'03 - Oprava P2225'!$C$122:$K$174</definedName>
    <definedName name="_xlnm._FilterDatabase" localSheetId="11" hidden="1">'03 - Prodloužení nástupiš...'!$C$123:$K$209</definedName>
    <definedName name="_xlnm._FilterDatabase" localSheetId="20" hidden="1">'03 - Vráž u Berouna stave...'!$C$123:$K$130</definedName>
    <definedName name="_xlnm._FilterDatabase" localSheetId="21" hidden="1">'04 - Beroun Závodí techno...'!$C$120:$K$140</definedName>
    <definedName name="_xlnm._FilterDatabase" localSheetId="5" hidden="1">'04 - Oprava P2228'!$C$122:$K$184</definedName>
    <definedName name="_xlnm._FilterDatabase" localSheetId="22" hidden="1">'05 - Beroun Závodí staveb...'!$C$121:$K$125</definedName>
    <definedName name="_xlnm._FilterDatabase" localSheetId="6" hidden="1">'05 - Oprava P2219'!$C$122:$K$170</definedName>
    <definedName name="_xlnm._FilterDatabase" localSheetId="7" hidden="1">'06 - Oprava P2221'!$C$121:$K$130</definedName>
    <definedName name="_xlnm._FilterDatabase" localSheetId="8" hidden="1">'07 - Oprava P2220'!$C$122:$K$237</definedName>
    <definedName name="_xlnm._FilterDatabase" localSheetId="12" hidden="1">'PS01a - UOŽI-Osvětlení ná...'!$C$122:$K$156</definedName>
    <definedName name="_xlnm._FilterDatabase" localSheetId="13" hidden="1">'PS01b - URS-Osvětlení nás...'!$C$126:$K$156</definedName>
    <definedName name="_xlnm._FilterDatabase" localSheetId="14" hidden="1">'PS02a - UOŽI-Osvětlení ná...'!$C$122:$K$156</definedName>
    <definedName name="_xlnm._FilterDatabase" localSheetId="15" hidden="1">'PS02b - URS-Osvětlení nás...'!$C$126:$K$156</definedName>
    <definedName name="_xlnm._FilterDatabase" localSheetId="16" hidden="1">'PS03a - UOŽI-Osvětlení ná...'!$C$122:$K$156</definedName>
    <definedName name="_xlnm._FilterDatabase" localSheetId="17" hidden="1">'PS03b - URS-Osvětlení nás...'!$C$126:$K$156</definedName>
    <definedName name="_xlnm._FilterDatabase" localSheetId="1" hidden="1">'SO 01 - Oprava železniční...'!$C$118:$K$364</definedName>
    <definedName name="_xlnm._FilterDatabase" localSheetId="23" hidden="1">'SO 06 - VRN'!$C$116:$K$141</definedName>
    <definedName name="_xlnm.Print_Titles" localSheetId="18">'01 - Loděnice technologic...'!$120:$120</definedName>
    <definedName name="_xlnm.Print_Titles" localSheetId="2">'01 - Oprava P2222'!$122:$122</definedName>
    <definedName name="_xlnm.Print_Titles" localSheetId="9">'01 - Prodloužení nástupiš...'!$122:$122</definedName>
    <definedName name="_xlnm.Print_Titles" localSheetId="19">'02 - Loděnice stavební část'!$124:$124</definedName>
    <definedName name="_xlnm.Print_Titles" localSheetId="3">'02 - Oprava P2223'!$122:$122</definedName>
    <definedName name="_xlnm.Print_Titles" localSheetId="10">'02 - Prodloužení nástupiš...'!$122:$122</definedName>
    <definedName name="_xlnm.Print_Titles" localSheetId="4">'03 - Oprava P2225'!$122:$122</definedName>
    <definedName name="_xlnm.Print_Titles" localSheetId="11">'03 - Prodloužení nástupiš...'!$123:$123</definedName>
    <definedName name="_xlnm.Print_Titles" localSheetId="20">'03 - Vráž u Berouna stave...'!$123:$123</definedName>
    <definedName name="_xlnm.Print_Titles" localSheetId="21">'04 - Beroun Závodí techno...'!$120:$120</definedName>
    <definedName name="_xlnm.Print_Titles" localSheetId="5">'04 - Oprava P2228'!$122:$122</definedName>
    <definedName name="_xlnm.Print_Titles" localSheetId="22">'05 - Beroun Závodí staveb...'!$121:$121</definedName>
    <definedName name="_xlnm.Print_Titles" localSheetId="6">'05 - Oprava P2219'!$122:$122</definedName>
    <definedName name="_xlnm.Print_Titles" localSheetId="7">'06 - Oprava P2221'!$121:$121</definedName>
    <definedName name="_xlnm.Print_Titles" localSheetId="8">'07 - Oprava P2220'!$122:$122</definedName>
    <definedName name="_xlnm.Print_Titles" localSheetId="12">'PS01a - UOŽI-Osvětlení ná...'!$122:$122</definedName>
    <definedName name="_xlnm.Print_Titles" localSheetId="13">'PS01b - URS-Osvětlení nás...'!$126:$126</definedName>
    <definedName name="_xlnm.Print_Titles" localSheetId="14">'PS02a - UOŽI-Osvětlení ná...'!$122:$122</definedName>
    <definedName name="_xlnm.Print_Titles" localSheetId="15">'PS02b - URS-Osvětlení nás...'!$126:$126</definedName>
    <definedName name="_xlnm.Print_Titles" localSheetId="16">'PS03a - UOŽI-Osvětlení ná...'!$122:$122</definedName>
    <definedName name="_xlnm.Print_Titles" localSheetId="17">'PS03b - URS-Osvětlení nás...'!$126:$126</definedName>
    <definedName name="_xlnm.Print_Titles" localSheetId="0">'Rekapitulace stavby'!$92:$92</definedName>
    <definedName name="_xlnm.Print_Titles" localSheetId="1">'SO 01 - Oprava železniční...'!$118:$118</definedName>
    <definedName name="_xlnm.Print_Titles" localSheetId="23">'SO 06 - VRN'!$116:$116</definedName>
    <definedName name="_xlnm.Print_Area" localSheetId="18">'01 - Loděnice technologic...'!$C$4:$J$76,'01 - Loděnice technologic...'!$C$82:$J$100,'01 - Loděnice technologic...'!$C$106:$K$128</definedName>
    <definedName name="_xlnm.Print_Area" localSheetId="2">'01 - Oprava P2222'!$C$4:$J$76,'01 - Oprava P2222'!$C$82:$J$102,'01 - Oprava P2222'!$C$108:$K$211</definedName>
    <definedName name="_xlnm.Print_Area" localSheetId="9">'01 - Prodloužení nástupiš...'!$C$4:$J$76,'01 - Prodloužení nástupiš...'!$C$82:$J$102,'01 - Prodloužení nástupiš...'!$C$108:$K$214</definedName>
    <definedName name="_xlnm.Print_Area" localSheetId="19">'02 - Loděnice stavební část'!$C$4:$J$76,'02 - Loděnice stavební část'!$C$82:$J$104,'02 - Loděnice stavební část'!$C$110:$K$134</definedName>
    <definedName name="_xlnm.Print_Area" localSheetId="3">'02 - Oprava P2223'!$C$4:$J$76,'02 - Oprava P2223'!$C$82:$J$102,'02 - Oprava P2223'!$C$108:$K$157</definedName>
    <definedName name="_xlnm.Print_Area" localSheetId="10">'02 - Prodloužení nástupiš...'!$C$4:$J$76,'02 - Prodloužení nástupiš...'!$C$82:$J$102,'02 - Prodloužení nástupiš...'!$C$108:$K$209</definedName>
    <definedName name="_xlnm.Print_Area" localSheetId="4">'03 - Oprava P2225'!$C$4:$J$76,'03 - Oprava P2225'!$C$82:$J$102,'03 - Oprava P2225'!$C$108:$K$174</definedName>
    <definedName name="_xlnm.Print_Area" localSheetId="11">'03 - Prodloužení nástupiš...'!$C$4:$J$76,'03 - Prodloužení nástupiš...'!$C$82:$J$103,'03 - Prodloužení nástupiš...'!$C$109:$K$209</definedName>
    <definedName name="_xlnm.Print_Area" localSheetId="20">'03 - Vráž u Berouna stave...'!$C$4:$J$76,'03 - Vráž u Berouna stave...'!$C$82:$J$103,'03 - Vráž u Berouna stave...'!$C$109:$K$130</definedName>
    <definedName name="_xlnm.Print_Area" localSheetId="21">'04 - Beroun Závodí techno...'!$C$4:$J$76,'04 - Beroun Závodí techno...'!$C$82:$J$100,'04 - Beroun Závodí techno...'!$C$106:$K$140</definedName>
    <definedName name="_xlnm.Print_Area" localSheetId="5">'04 - Oprava P2228'!$C$4:$J$76,'04 - Oprava P2228'!$C$82:$J$102,'04 - Oprava P2228'!$C$108:$K$184</definedName>
    <definedName name="_xlnm.Print_Area" localSheetId="22">'05 - Beroun Závodí staveb...'!$C$4:$J$76,'05 - Beroun Závodí staveb...'!$C$82:$J$101,'05 - Beroun Závodí staveb...'!$C$107:$K$125</definedName>
    <definedName name="_xlnm.Print_Area" localSheetId="6">'05 - Oprava P2219'!$C$4:$J$76,'05 - Oprava P2219'!$C$82:$J$102,'05 - Oprava P2219'!$C$108:$K$170</definedName>
    <definedName name="_xlnm.Print_Area" localSheetId="7">'06 - Oprava P2221'!$C$4:$J$76,'06 - Oprava P2221'!$C$82:$J$101,'06 - Oprava P2221'!$C$107:$K$130</definedName>
    <definedName name="_xlnm.Print_Area" localSheetId="8">'07 - Oprava P2220'!$C$4:$J$76,'07 - Oprava P2220'!$C$82:$J$102,'07 - Oprava P2220'!$C$108:$K$237</definedName>
    <definedName name="_xlnm.Print_Area" localSheetId="12">'PS01a - UOŽI-Osvětlení ná...'!$C$4:$J$76,'PS01a - UOŽI-Osvětlení ná...'!$C$82:$J$102,'PS01a - UOŽI-Osvětlení ná...'!$C$108:$K$156</definedName>
    <definedName name="_xlnm.Print_Area" localSheetId="13">'PS01b - URS-Osvětlení nás...'!$C$4:$J$76,'PS01b - URS-Osvětlení nás...'!$C$82:$J$106,'PS01b - URS-Osvětlení nás...'!$C$112:$K$156</definedName>
    <definedName name="_xlnm.Print_Area" localSheetId="14">'PS02a - UOŽI-Osvětlení ná...'!$C$4:$J$76,'PS02a - UOŽI-Osvětlení ná...'!$C$82:$J$102,'PS02a - UOŽI-Osvětlení ná...'!$C$108:$K$156</definedName>
    <definedName name="_xlnm.Print_Area" localSheetId="15">'PS02b - URS-Osvětlení nás...'!$C$4:$J$76,'PS02b - URS-Osvětlení nás...'!$C$82:$J$106,'PS02b - URS-Osvětlení nás...'!$C$112:$K$156</definedName>
    <definedName name="_xlnm.Print_Area" localSheetId="16">'PS03a - UOŽI-Osvětlení ná...'!$C$4:$J$76,'PS03a - UOŽI-Osvětlení ná...'!$C$82:$J$102,'PS03a - UOŽI-Osvětlení ná...'!$C$108:$K$156</definedName>
    <definedName name="_xlnm.Print_Area" localSheetId="17">'PS03b - URS-Osvětlení nás...'!$C$4:$J$76,'PS03b - URS-Osvětlení nás...'!$C$82:$J$106,'PS03b - URS-Osvětlení nás...'!$C$112:$K$156</definedName>
    <definedName name="_xlnm.Print_Area" localSheetId="0">'Rekapitulace stavby'!$D$4:$AO$76,'Rekapitulace stavby'!$C$82:$AQ$122</definedName>
    <definedName name="_xlnm.Print_Area" localSheetId="1">'SO 01 - Oprava železniční...'!$C$4:$J$76,'SO 01 - Oprava železniční...'!$C$82:$J$100,'SO 01 - Oprava železniční...'!$C$106:$K$364</definedName>
    <definedName name="_xlnm.Print_Area" localSheetId="23">'SO 06 - VRN'!$C$4:$J$76,'SO 06 - VRN'!$C$82:$J$98,'SO 06 - VRN'!$C$104:$K$141</definedName>
  </definedNames>
  <calcPr calcId="191029"/>
</workbook>
</file>

<file path=xl/calcChain.xml><?xml version="1.0" encoding="utf-8"?>
<calcChain xmlns="http://schemas.openxmlformats.org/spreadsheetml/2006/main">
  <c r="J37" i="24" l="1"/>
  <c r="J36" i="24"/>
  <c r="AY121" i="1" s="1"/>
  <c r="J35" i="24"/>
  <c r="AX121" i="1"/>
  <c r="BI140" i="24"/>
  <c r="BH140" i="24"/>
  <c r="BG140" i="24"/>
  <c r="BF140" i="24"/>
  <c r="T140" i="24"/>
  <c r="R140" i="24"/>
  <c r="P140" i="24"/>
  <c r="BI136" i="24"/>
  <c r="BH136" i="24"/>
  <c r="BG136" i="24"/>
  <c r="BF136" i="24"/>
  <c r="T136" i="24"/>
  <c r="R136" i="24"/>
  <c r="P136" i="24"/>
  <c r="BI134" i="24"/>
  <c r="BH134" i="24"/>
  <c r="BG134" i="24"/>
  <c r="BF134" i="24"/>
  <c r="T134" i="24"/>
  <c r="R134" i="24"/>
  <c r="P134" i="24"/>
  <c r="BI126" i="24"/>
  <c r="BH126" i="24"/>
  <c r="BG126" i="24"/>
  <c r="BF126" i="24"/>
  <c r="T126" i="24"/>
  <c r="R126" i="24"/>
  <c r="P126" i="24"/>
  <c r="BI124" i="24"/>
  <c r="BH124" i="24"/>
  <c r="BG124" i="24"/>
  <c r="BF124" i="24"/>
  <c r="T124" i="24"/>
  <c r="R124" i="24"/>
  <c r="P124" i="24"/>
  <c r="BI120" i="24"/>
  <c r="BH120" i="24"/>
  <c r="BG120" i="24"/>
  <c r="BF120" i="24"/>
  <c r="T120" i="24"/>
  <c r="R120" i="24"/>
  <c r="P120" i="24"/>
  <c r="BI119" i="24"/>
  <c r="BH119" i="24"/>
  <c r="BG119" i="24"/>
  <c r="BF119" i="24"/>
  <c r="T119" i="24"/>
  <c r="R119" i="24"/>
  <c r="P119" i="24"/>
  <c r="F111" i="24"/>
  <c r="E109" i="24"/>
  <c r="F89" i="24"/>
  <c r="E87" i="24"/>
  <c r="J24" i="24"/>
  <c r="E24" i="24"/>
  <c r="J114" i="24" s="1"/>
  <c r="J23" i="24"/>
  <c r="J21" i="24"/>
  <c r="E21" i="24"/>
  <c r="J113" i="24" s="1"/>
  <c r="J20" i="24"/>
  <c r="J18" i="24"/>
  <c r="E18" i="24"/>
  <c r="F114" i="24"/>
  <c r="J17" i="24"/>
  <c r="J15" i="24"/>
  <c r="E15" i="24"/>
  <c r="F113" i="24" s="1"/>
  <c r="J14" i="24"/>
  <c r="J12" i="24"/>
  <c r="J111" i="24" s="1"/>
  <c r="E7" i="24"/>
  <c r="E107" i="24" s="1"/>
  <c r="J39" i="23"/>
  <c r="J38" i="23"/>
  <c r="AY120" i="1" s="1"/>
  <c r="J37" i="23"/>
  <c r="AX120" i="1" s="1"/>
  <c r="BI125" i="23"/>
  <c r="BH125" i="23"/>
  <c r="F38" i="23" s="1"/>
  <c r="BC120" i="1" s="1"/>
  <c r="BG125" i="23"/>
  <c r="F37" i="23" s="1"/>
  <c r="BB120" i="1" s="1"/>
  <c r="BF125" i="23"/>
  <c r="T125" i="23"/>
  <c r="T124" i="23" s="1"/>
  <c r="T123" i="23" s="1"/>
  <c r="T122" i="23" s="1"/>
  <c r="R125" i="23"/>
  <c r="R124" i="23" s="1"/>
  <c r="R123" i="23" s="1"/>
  <c r="R122" i="23" s="1"/>
  <c r="P125" i="23"/>
  <c r="P124" i="23" s="1"/>
  <c r="P123" i="23" s="1"/>
  <c r="P122" i="23" s="1"/>
  <c r="AU120" i="1" s="1"/>
  <c r="F116" i="23"/>
  <c r="E114" i="23"/>
  <c r="F91" i="23"/>
  <c r="E89" i="23"/>
  <c r="J26" i="23"/>
  <c r="E26" i="23"/>
  <c r="J119" i="23" s="1"/>
  <c r="J25" i="23"/>
  <c r="J23" i="23"/>
  <c r="E23" i="23"/>
  <c r="J93" i="23" s="1"/>
  <c r="J22" i="23"/>
  <c r="J20" i="23"/>
  <c r="E20" i="23"/>
  <c r="F119" i="23" s="1"/>
  <c r="J19" i="23"/>
  <c r="J17" i="23"/>
  <c r="E17" i="23"/>
  <c r="F93" i="23" s="1"/>
  <c r="J16" i="23"/>
  <c r="J14" i="23"/>
  <c r="J91" i="23" s="1"/>
  <c r="E7" i="23"/>
  <c r="E110" i="23" s="1"/>
  <c r="J39" i="22"/>
  <c r="J38" i="22"/>
  <c r="AY119" i="1" s="1"/>
  <c r="J37" i="22"/>
  <c r="AX119" i="1" s="1"/>
  <c r="BI140" i="22"/>
  <c r="BH140" i="22"/>
  <c r="BG140" i="22"/>
  <c r="BF140" i="22"/>
  <c r="T140" i="22"/>
  <c r="R140" i="22"/>
  <c r="P140" i="22"/>
  <c r="BI139" i="22"/>
  <c r="BH139" i="22"/>
  <c r="BG139" i="22"/>
  <c r="BF139" i="22"/>
  <c r="T139" i="22"/>
  <c r="R139" i="22"/>
  <c r="P139" i="22"/>
  <c r="BI138" i="22"/>
  <c r="BH138" i="22"/>
  <c r="BG138" i="22"/>
  <c r="BF138" i="22"/>
  <c r="T138" i="22"/>
  <c r="R138" i="22"/>
  <c r="P138" i="22"/>
  <c r="BI137" i="22"/>
  <c r="BH137" i="22"/>
  <c r="BG137" i="22"/>
  <c r="BF137" i="22"/>
  <c r="T137" i="22"/>
  <c r="R137" i="22"/>
  <c r="P137" i="22"/>
  <c r="BI136" i="22"/>
  <c r="BH136" i="22"/>
  <c r="BG136" i="22"/>
  <c r="BF136" i="22"/>
  <c r="T136" i="22"/>
  <c r="R136" i="22"/>
  <c r="P136" i="22"/>
  <c r="BI135" i="22"/>
  <c r="BH135" i="22"/>
  <c r="BG135" i="22"/>
  <c r="BF135" i="22"/>
  <c r="T135" i="22"/>
  <c r="R135" i="22"/>
  <c r="P135" i="22"/>
  <c r="BI134" i="22"/>
  <c r="BH134" i="22"/>
  <c r="BG134" i="22"/>
  <c r="BF134" i="22"/>
  <c r="T134" i="22"/>
  <c r="R134" i="22"/>
  <c r="P134" i="22"/>
  <c r="BI133" i="22"/>
  <c r="BH133" i="22"/>
  <c r="BG133" i="22"/>
  <c r="BF133" i="22"/>
  <c r="T133" i="22"/>
  <c r="R133" i="22"/>
  <c r="P133" i="22"/>
  <c r="BI132" i="22"/>
  <c r="BH132" i="22"/>
  <c r="BG132" i="22"/>
  <c r="BF132" i="22"/>
  <c r="T132" i="22"/>
  <c r="R132" i="22"/>
  <c r="P132" i="22"/>
  <c r="BI131" i="22"/>
  <c r="BH131" i="22"/>
  <c r="BG131" i="22"/>
  <c r="BF131" i="22"/>
  <c r="T131" i="22"/>
  <c r="R131" i="22"/>
  <c r="P131" i="22"/>
  <c r="BI130" i="22"/>
  <c r="BH130" i="22"/>
  <c r="BG130" i="22"/>
  <c r="BF130" i="22"/>
  <c r="T130" i="22"/>
  <c r="R130" i="22"/>
  <c r="P130" i="22"/>
  <c r="BI129" i="22"/>
  <c r="BH129" i="22"/>
  <c r="BG129" i="22"/>
  <c r="BF129" i="22"/>
  <c r="T129" i="22"/>
  <c r="R129" i="22"/>
  <c r="P129" i="22"/>
  <c r="BI128" i="22"/>
  <c r="BH128" i="22"/>
  <c r="BG128" i="22"/>
  <c r="BF128" i="22"/>
  <c r="T128" i="22"/>
  <c r="R128" i="22"/>
  <c r="P128" i="22"/>
  <c r="BI127" i="22"/>
  <c r="BH127" i="22"/>
  <c r="BG127" i="22"/>
  <c r="BF127" i="22"/>
  <c r="T127" i="22"/>
  <c r="R127" i="22"/>
  <c r="P127" i="22"/>
  <c r="BI126" i="22"/>
  <c r="BH126" i="22"/>
  <c r="BG126" i="22"/>
  <c r="BF126" i="22"/>
  <c r="T126" i="22"/>
  <c r="R126" i="22"/>
  <c r="P126" i="22"/>
  <c r="BI125" i="22"/>
  <c r="BH125" i="22"/>
  <c r="BG125" i="22"/>
  <c r="BF125" i="22"/>
  <c r="T125" i="22"/>
  <c r="R125" i="22"/>
  <c r="P125" i="22"/>
  <c r="BI124" i="22"/>
  <c r="BH124" i="22"/>
  <c r="BG124" i="22"/>
  <c r="BF124" i="22"/>
  <c r="T124" i="22"/>
  <c r="R124" i="22"/>
  <c r="P124" i="22"/>
  <c r="BI123" i="22"/>
  <c r="BH123" i="22"/>
  <c r="BG123" i="22"/>
  <c r="BF123" i="22"/>
  <c r="T123" i="22"/>
  <c r="R123" i="22"/>
  <c r="P123" i="22"/>
  <c r="F115" i="22"/>
  <c r="E113" i="22"/>
  <c r="F91" i="22"/>
  <c r="E89" i="22"/>
  <c r="J26" i="22"/>
  <c r="E26" i="22"/>
  <c r="J118" i="22"/>
  <c r="J25" i="22"/>
  <c r="J23" i="22"/>
  <c r="E23" i="22"/>
  <c r="J93" i="22" s="1"/>
  <c r="J22" i="22"/>
  <c r="J20" i="22"/>
  <c r="E20" i="22"/>
  <c r="F94" i="22" s="1"/>
  <c r="J19" i="22"/>
  <c r="J17" i="22"/>
  <c r="E17" i="22"/>
  <c r="F93" i="22" s="1"/>
  <c r="J16" i="22"/>
  <c r="J14" i="22"/>
  <c r="J115" i="22"/>
  <c r="E7" i="22"/>
  <c r="E85" i="22" s="1"/>
  <c r="J39" i="21"/>
  <c r="J38" i="21"/>
  <c r="AY118" i="1" s="1"/>
  <c r="J37" i="21"/>
  <c r="AX118" i="1" s="1"/>
  <c r="BI130" i="21"/>
  <c r="BH130" i="21"/>
  <c r="BG130" i="21"/>
  <c r="BF130" i="21"/>
  <c r="T130" i="21"/>
  <c r="T129" i="21" s="1"/>
  <c r="T128" i="21" s="1"/>
  <c r="R130" i="21"/>
  <c r="R129" i="21"/>
  <c r="R128" i="21"/>
  <c r="P130" i="21"/>
  <c r="P129" i="21" s="1"/>
  <c r="P128" i="21" s="1"/>
  <c r="BI127" i="21"/>
  <c r="BH127" i="21"/>
  <c r="BG127" i="21"/>
  <c r="BF127" i="21"/>
  <c r="T127" i="21"/>
  <c r="T126" i="21" s="1"/>
  <c r="T125" i="21" s="1"/>
  <c r="T124" i="21" s="1"/>
  <c r="R127" i="21"/>
  <c r="R126" i="21" s="1"/>
  <c r="R125" i="21" s="1"/>
  <c r="R124" i="21" s="1"/>
  <c r="P127" i="21"/>
  <c r="P126" i="21" s="1"/>
  <c r="P125" i="21" s="1"/>
  <c r="F118" i="21"/>
  <c r="E116" i="21"/>
  <c r="F91" i="21"/>
  <c r="E89" i="21"/>
  <c r="J26" i="21"/>
  <c r="E26" i="21"/>
  <c r="J121" i="21" s="1"/>
  <c r="J25" i="21"/>
  <c r="J23" i="21"/>
  <c r="E23" i="21"/>
  <c r="J93" i="21" s="1"/>
  <c r="J22" i="21"/>
  <c r="J20" i="21"/>
  <c r="E20" i="21"/>
  <c r="F121" i="21" s="1"/>
  <c r="J19" i="21"/>
  <c r="J17" i="21"/>
  <c r="E17" i="21"/>
  <c r="F93" i="21" s="1"/>
  <c r="J16" i="21"/>
  <c r="J14" i="21"/>
  <c r="J91" i="21" s="1"/>
  <c r="E7" i="21"/>
  <c r="E112" i="21" s="1"/>
  <c r="J39" i="20"/>
  <c r="J38" i="20"/>
  <c r="AY117" i="1" s="1"/>
  <c r="J37" i="20"/>
  <c r="AX117" i="1"/>
  <c r="BI134" i="20"/>
  <c r="BH134" i="20"/>
  <c r="BG134" i="20"/>
  <c r="BF134" i="20"/>
  <c r="T134" i="20"/>
  <c r="R134" i="20"/>
  <c r="P134" i="20"/>
  <c r="BI133" i="20"/>
  <c r="BH133" i="20"/>
  <c r="BG133" i="20"/>
  <c r="BF133" i="20"/>
  <c r="T133" i="20"/>
  <c r="R133" i="20"/>
  <c r="P133" i="20"/>
  <c r="BI131" i="20"/>
  <c r="BH131" i="20"/>
  <c r="BG131" i="20"/>
  <c r="BF131" i="20"/>
  <c r="T131" i="20"/>
  <c r="T130" i="20" s="1"/>
  <c r="R131" i="20"/>
  <c r="R130" i="20" s="1"/>
  <c r="P131" i="20"/>
  <c r="P130" i="20" s="1"/>
  <c r="BI128" i="20"/>
  <c r="BH128" i="20"/>
  <c r="BG128" i="20"/>
  <c r="BF128" i="20"/>
  <c r="T128" i="20"/>
  <c r="T127" i="20" s="1"/>
  <c r="T126" i="20" s="1"/>
  <c r="R128" i="20"/>
  <c r="R127" i="20"/>
  <c r="R126" i="20" s="1"/>
  <c r="P128" i="20"/>
  <c r="P127" i="20" s="1"/>
  <c r="P126" i="20" s="1"/>
  <c r="F119" i="20"/>
  <c r="E117" i="20"/>
  <c r="F91" i="20"/>
  <c r="E89" i="20"/>
  <c r="J26" i="20"/>
  <c r="E26" i="20"/>
  <c r="J122" i="20" s="1"/>
  <c r="J25" i="20"/>
  <c r="J23" i="20"/>
  <c r="E23" i="20"/>
  <c r="J93" i="20"/>
  <c r="J22" i="20"/>
  <c r="J20" i="20"/>
  <c r="E20" i="20"/>
  <c r="F122" i="20" s="1"/>
  <c r="J19" i="20"/>
  <c r="J17" i="20"/>
  <c r="E17" i="20"/>
  <c r="F121" i="20" s="1"/>
  <c r="J16" i="20"/>
  <c r="J14" i="20"/>
  <c r="J119" i="20" s="1"/>
  <c r="E7" i="20"/>
  <c r="E113" i="20" s="1"/>
  <c r="J39" i="19"/>
  <c r="J38" i="19"/>
  <c r="AY116" i="1"/>
  <c r="J37" i="19"/>
  <c r="AX116" i="1" s="1"/>
  <c r="BI128" i="19"/>
  <c r="BH128" i="19"/>
  <c r="BG128" i="19"/>
  <c r="BF128" i="19"/>
  <c r="T128" i="19"/>
  <c r="R128" i="19"/>
  <c r="P128" i="19"/>
  <c r="BI127" i="19"/>
  <c r="BH127" i="19"/>
  <c r="BG127" i="19"/>
  <c r="BF127" i="19"/>
  <c r="T127" i="19"/>
  <c r="R127" i="19"/>
  <c r="P127" i="19"/>
  <c r="BI126" i="19"/>
  <c r="BH126" i="19"/>
  <c r="BG126" i="19"/>
  <c r="BF126" i="19"/>
  <c r="T126" i="19"/>
  <c r="R126" i="19"/>
  <c r="P126" i="19"/>
  <c r="BI125" i="19"/>
  <c r="BH125" i="19"/>
  <c r="BG125" i="19"/>
  <c r="BF125" i="19"/>
  <c r="T125" i="19"/>
  <c r="R125" i="19"/>
  <c r="P125" i="19"/>
  <c r="BI123" i="19"/>
  <c r="BH123" i="19"/>
  <c r="BG123" i="19"/>
  <c r="BF123" i="19"/>
  <c r="T123" i="19"/>
  <c r="R123" i="19"/>
  <c r="P123" i="19"/>
  <c r="BI122" i="19"/>
  <c r="BH122" i="19"/>
  <c r="BG122" i="19"/>
  <c r="BF122" i="19"/>
  <c r="T122" i="19"/>
  <c r="R122" i="19"/>
  <c r="P122" i="19"/>
  <c r="F115" i="19"/>
  <c r="E113" i="19"/>
  <c r="F91" i="19"/>
  <c r="E89" i="19"/>
  <c r="J26" i="19"/>
  <c r="E26" i="19"/>
  <c r="J118" i="19" s="1"/>
  <c r="J25" i="19"/>
  <c r="J23" i="19"/>
  <c r="E23" i="19"/>
  <c r="J117" i="19" s="1"/>
  <c r="J22" i="19"/>
  <c r="J20" i="19"/>
  <c r="E20" i="19"/>
  <c r="F118" i="19" s="1"/>
  <c r="J19" i="19"/>
  <c r="J17" i="19"/>
  <c r="E17" i="19"/>
  <c r="F117" i="19" s="1"/>
  <c r="J16" i="19"/>
  <c r="J14" i="19"/>
  <c r="J115" i="19" s="1"/>
  <c r="E7" i="19"/>
  <c r="E85" i="19" s="1"/>
  <c r="J39" i="18"/>
  <c r="J38" i="18"/>
  <c r="AY114" i="1" s="1"/>
  <c r="J37" i="18"/>
  <c r="AX114" i="1" s="1"/>
  <c r="BI156" i="18"/>
  <c r="BH156" i="18"/>
  <c r="BG156" i="18"/>
  <c r="BF156" i="18"/>
  <c r="T156" i="18"/>
  <c r="R156" i="18"/>
  <c r="P156" i="18"/>
  <c r="BI155" i="18"/>
  <c r="BH155" i="18"/>
  <c r="BG155" i="18"/>
  <c r="BF155" i="18"/>
  <c r="T155" i="18"/>
  <c r="R155" i="18"/>
  <c r="P155" i="18"/>
  <c r="BI154" i="18"/>
  <c r="BH154" i="18"/>
  <c r="BG154" i="18"/>
  <c r="BF154" i="18"/>
  <c r="T154" i="18"/>
  <c r="R154" i="18"/>
  <c r="P154" i="18"/>
  <c r="BI153" i="18"/>
  <c r="BH153" i="18"/>
  <c r="BG153" i="18"/>
  <c r="BF153" i="18"/>
  <c r="T153" i="18"/>
  <c r="R153" i="18"/>
  <c r="P153" i="18"/>
  <c r="BI152" i="18"/>
  <c r="BH152" i="18"/>
  <c r="BG152" i="18"/>
  <c r="BF152" i="18"/>
  <c r="T152" i="18"/>
  <c r="R152" i="18"/>
  <c r="P152" i="18"/>
  <c r="BI151" i="18"/>
  <c r="BH151" i="18"/>
  <c r="BG151" i="18"/>
  <c r="BF151" i="18"/>
  <c r="T151" i="18"/>
  <c r="R151" i="18"/>
  <c r="P151" i="18"/>
  <c r="BI150" i="18"/>
  <c r="BH150" i="18"/>
  <c r="BG150" i="18"/>
  <c r="BF150" i="18"/>
  <c r="T150" i="18"/>
  <c r="R150" i="18"/>
  <c r="P150" i="18"/>
  <c r="BI149" i="18"/>
  <c r="BH149" i="18"/>
  <c r="BG149" i="18"/>
  <c r="BF149" i="18"/>
  <c r="T149" i="18"/>
  <c r="R149" i="18"/>
  <c r="P149" i="18"/>
  <c r="BI147" i="18"/>
  <c r="BH147" i="18"/>
  <c r="BG147" i="18"/>
  <c r="BF147" i="18"/>
  <c r="T147" i="18"/>
  <c r="R147" i="18"/>
  <c r="P147" i="18"/>
  <c r="BI146" i="18"/>
  <c r="BH146" i="18"/>
  <c r="BG146" i="18"/>
  <c r="BF146" i="18"/>
  <c r="T146" i="18"/>
  <c r="R146" i="18"/>
  <c r="P146" i="18"/>
  <c r="BI144" i="18"/>
  <c r="BH144" i="18"/>
  <c r="BG144" i="18"/>
  <c r="BF144" i="18"/>
  <c r="T144" i="18"/>
  <c r="R144" i="18"/>
  <c r="P144" i="18"/>
  <c r="BI143" i="18"/>
  <c r="BH143" i="18"/>
  <c r="BG143" i="18"/>
  <c r="BF143" i="18"/>
  <c r="T143" i="18"/>
  <c r="R143" i="18"/>
  <c r="P143" i="18"/>
  <c r="BI142" i="18"/>
  <c r="BH142" i="18"/>
  <c r="BG142" i="18"/>
  <c r="BF142" i="18"/>
  <c r="T142" i="18"/>
  <c r="R142" i="18"/>
  <c r="P142" i="18"/>
  <c r="BI141" i="18"/>
  <c r="BH141" i="18"/>
  <c r="BG141" i="18"/>
  <c r="BF141" i="18"/>
  <c r="T141" i="18"/>
  <c r="R141" i="18"/>
  <c r="P141" i="18"/>
  <c r="BI140" i="18"/>
  <c r="BH140" i="18"/>
  <c r="BG140" i="18"/>
  <c r="BF140" i="18"/>
  <c r="T140" i="18"/>
  <c r="R140" i="18"/>
  <c r="P140" i="18"/>
  <c r="BI139" i="18"/>
  <c r="BH139" i="18"/>
  <c r="BG139" i="18"/>
  <c r="BF139" i="18"/>
  <c r="T139" i="18"/>
  <c r="R139" i="18"/>
  <c r="P139" i="18"/>
  <c r="BI137" i="18"/>
  <c r="BH137" i="18"/>
  <c r="BG137" i="18"/>
  <c r="BF137" i="18"/>
  <c r="T137" i="18"/>
  <c r="T136" i="18" s="1"/>
  <c r="R137" i="18"/>
  <c r="R136" i="18"/>
  <c r="P137" i="18"/>
  <c r="P136" i="18" s="1"/>
  <c r="BI134" i="18"/>
  <c r="BH134" i="18"/>
  <c r="BG134" i="18"/>
  <c r="BF134" i="18"/>
  <c r="T134" i="18"/>
  <c r="T133" i="18" s="1"/>
  <c r="T132" i="18" s="1"/>
  <c r="R134" i="18"/>
  <c r="R133" i="18" s="1"/>
  <c r="R132" i="18" s="1"/>
  <c r="P134" i="18"/>
  <c r="P133" i="18" s="1"/>
  <c r="P132" i="18" s="1"/>
  <c r="BI131" i="18"/>
  <c r="BH131" i="18"/>
  <c r="BG131" i="18"/>
  <c r="BF131" i="18"/>
  <c r="T131" i="18"/>
  <c r="R131" i="18"/>
  <c r="P131" i="18"/>
  <c r="BI130" i="18"/>
  <c r="BH130" i="18"/>
  <c r="BG130" i="18"/>
  <c r="BF130" i="18"/>
  <c r="T130" i="18"/>
  <c r="R130" i="18"/>
  <c r="P130" i="18"/>
  <c r="BI129" i="18"/>
  <c r="BH129" i="18"/>
  <c r="BG129" i="18"/>
  <c r="BF129" i="18"/>
  <c r="T129" i="18"/>
  <c r="R129" i="18"/>
  <c r="P129" i="18"/>
  <c r="BI128" i="18"/>
  <c r="BH128" i="18"/>
  <c r="BG128" i="18"/>
  <c r="BF128" i="18"/>
  <c r="T128" i="18"/>
  <c r="R128" i="18"/>
  <c r="P128" i="18"/>
  <c r="F121" i="18"/>
  <c r="E119" i="18"/>
  <c r="F91" i="18"/>
  <c r="E89" i="18"/>
  <c r="J26" i="18"/>
  <c r="E26" i="18"/>
  <c r="J124" i="18" s="1"/>
  <c r="J25" i="18"/>
  <c r="J23" i="18"/>
  <c r="E23" i="18"/>
  <c r="J123" i="18" s="1"/>
  <c r="J22" i="18"/>
  <c r="J20" i="18"/>
  <c r="E20" i="18"/>
  <c r="F94" i="18" s="1"/>
  <c r="J19" i="18"/>
  <c r="J17" i="18"/>
  <c r="E17" i="18"/>
  <c r="F123" i="18" s="1"/>
  <c r="J16" i="18"/>
  <c r="J14" i="18"/>
  <c r="J121" i="18" s="1"/>
  <c r="E7" i="18"/>
  <c r="E115" i="18" s="1"/>
  <c r="AY113" i="1"/>
  <c r="J39" i="17"/>
  <c r="J38" i="17"/>
  <c r="J37" i="17"/>
  <c r="AX113" i="1" s="1"/>
  <c r="BI156" i="17"/>
  <c r="BH156" i="17"/>
  <c r="BG156" i="17"/>
  <c r="BF156" i="17"/>
  <c r="T156" i="17"/>
  <c r="R156" i="17"/>
  <c r="P156" i="17"/>
  <c r="BI155" i="17"/>
  <c r="BH155" i="17"/>
  <c r="BG155" i="17"/>
  <c r="BF155" i="17"/>
  <c r="T155" i="17"/>
  <c r="R155" i="17"/>
  <c r="P155" i="17"/>
  <c r="BI154" i="17"/>
  <c r="BH154" i="17"/>
  <c r="BG154" i="17"/>
  <c r="BF154" i="17"/>
  <c r="T154" i="17"/>
  <c r="R154" i="17"/>
  <c r="P154" i="17"/>
  <c r="BI153" i="17"/>
  <c r="BH153" i="17"/>
  <c r="BG153" i="17"/>
  <c r="BF153" i="17"/>
  <c r="T153" i="17"/>
  <c r="R153" i="17"/>
  <c r="P153" i="17"/>
  <c r="BI152" i="17"/>
  <c r="BH152" i="17"/>
  <c r="BG152" i="17"/>
  <c r="BF152" i="17"/>
  <c r="T152" i="17"/>
  <c r="R152" i="17"/>
  <c r="P152" i="17"/>
  <c r="BI151" i="17"/>
  <c r="BH151" i="17"/>
  <c r="BG151" i="17"/>
  <c r="BF151" i="17"/>
  <c r="T151" i="17"/>
  <c r="R151" i="17"/>
  <c r="P151" i="17"/>
  <c r="BI150" i="17"/>
  <c r="BH150" i="17"/>
  <c r="BG150" i="17"/>
  <c r="BF150" i="17"/>
  <c r="T150" i="17"/>
  <c r="R150" i="17"/>
  <c r="P150" i="17"/>
  <c r="BI149" i="17"/>
  <c r="BH149" i="17"/>
  <c r="BG149" i="17"/>
  <c r="BF149" i="17"/>
  <c r="T149" i="17"/>
  <c r="R149" i="17"/>
  <c r="P149" i="17"/>
  <c r="BI148" i="17"/>
  <c r="BH148" i="17"/>
  <c r="BG148" i="17"/>
  <c r="BF148" i="17"/>
  <c r="T148" i="17"/>
  <c r="R148" i="17"/>
  <c r="P148" i="17"/>
  <c r="BI147" i="17"/>
  <c r="BH147" i="17"/>
  <c r="BG147" i="17"/>
  <c r="BF147" i="17"/>
  <c r="T147" i="17"/>
  <c r="R147" i="17"/>
  <c r="P147" i="17"/>
  <c r="BI146" i="17"/>
  <c r="BH146" i="17"/>
  <c r="BG146" i="17"/>
  <c r="BF146" i="17"/>
  <c r="T146" i="17"/>
  <c r="R146" i="17"/>
  <c r="P146" i="17"/>
  <c r="BI145" i="17"/>
  <c r="BH145" i="17"/>
  <c r="BG145" i="17"/>
  <c r="BF145" i="17"/>
  <c r="T145" i="17"/>
  <c r="R145" i="17"/>
  <c r="P145" i="17"/>
  <c r="BI144" i="17"/>
  <c r="BH144" i="17"/>
  <c r="BG144" i="17"/>
  <c r="BF144" i="17"/>
  <c r="T144" i="17"/>
  <c r="R144" i="17"/>
  <c r="P144" i="17"/>
  <c r="BI143" i="17"/>
  <c r="BH143" i="17"/>
  <c r="BG143" i="17"/>
  <c r="BF143" i="17"/>
  <c r="T143" i="17"/>
  <c r="R143" i="17"/>
  <c r="P143" i="17"/>
  <c r="BI142" i="17"/>
  <c r="BH142" i="17"/>
  <c r="BG142" i="17"/>
  <c r="BF142" i="17"/>
  <c r="T142" i="17"/>
  <c r="R142" i="17"/>
  <c r="P142" i="17"/>
  <c r="BI141" i="17"/>
  <c r="BH141" i="17"/>
  <c r="BG141" i="17"/>
  <c r="BF141" i="17"/>
  <c r="T141" i="17"/>
  <c r="R141" i="17"/>
  <c r="P141" i="17"/>
  <c r="BI140" i="17"/>
  <c r="BH140" i="17"/>
  <c r="BG140" i="17"/>
  <c r="BF140" i="17"/>
  <c r="T140" i="17"/>
  <c r="R140" i="17"/>
  <c r="P140" i="17"/>
  <c r="BI139" i="17"/>
  <c r="BH139" i="17"/>
  <c r="BG139" i="17"/>
  <c r="BF139" i="17"/>
  <c r="T139" i="17"/>
  <c r="R139" i="17"/>
  <c r="P139" i="17"/>
  <c r="BI138" i="17"/>
  <c r="BH138" i="17"/>
  <c r="BG138" i="17"/>
  <c r="BF138" i="17"/>
  <c r="T138" i="17"/>
  <c r="R138" i="17"/>
  <c r="P138" i="17"/>
  <c r="BI137" i="17"/>
  <c r="BH137" i="17"/>
  <c r="BG137" i="17"/>
  <c r="BF137" i="17"/>
  <c r="T137" i="17"/>
  <c r="R137" i="17"/>
  <c r="P137" i="17"/>
  <c r="BI136" i="17"/>
  <c r="BH136" i="17"/>
  <c r="BG136" i="17"/>
  <c r="BF136" i="17"/>
  <c r="T136" i="17"/>
  <c r="R136" i="17"/>
  <c r="P136" i="17"/>
  <c r="BI135" i="17"/>
  <c r="BH135" i="17"/>
  <c r="BG135" i="17"/>
  <c r="BF135" i="17"/>
  <c r="T135" i="17"/>
  <c r="R135" i="17"/>
  <c r="P135" i="17"/>
  <c r="BI134" i="17"/>
  <c r="BH134" i="17"/>
  <c r="BG134" i="17"/>
  <c r="BF134" i="17"/>
  <c r="T134" i="17"/>
  <c r="R134" i="17"/>
  <c r="P134" i="17"/>
  <c r="BI133" i="17"/>
  <c r="BH133" i="17"/>
  <c r="BG133" i="17"/>
  <c r="BF133" i="17"/>
  <c r="T133" i="17"/>
  <c r="R133" i="17"/>
  <c r="P133" i="17"/>
  <c r="BI132" i="17"/>
  <c r="BH132" i="17"/>
  <c r="BG132" i="17"/>
  <c r="BF132" i="17"/>
  <c r="T132" i="17"/>
  <c r="R132" i="17"/>
  <c r="P132" i="17"/>
  <c r="BI131" i="17"/>
  <c r="BH131" i="17"/>
  <c r="BG131" i="17"/>
  <c r="BF131" i="17"/>
  <c r="T131" i="17"/>
  <c r="R131" i="17"/>
  <c r="P131" i="17"/>
  <c r="BI130" i="17"/>
  <c r="BH130" i="17"/>
  <c r="BG130" i="17"/>
  <c r="BF130" i="17"/>
  <c r="T130" i="17"/>
  <c r="R130" i="17"/>
  <c r="P130" i="17"/>
  <c r="BI129" i="17"/>
  <c r="BH129" i="17"/>
  <c r="BG129" i="17"/>
  <c r="BF129" i="17"/>
  <c r="T129" i="17"/>
  <c r="R129" i="17"/>
  <c r="P129" i="17"/>
  <c r="BI128" i="17"/>
  <c r="BH128" i="17"/>
  <c r="BG128" i="17"/>
  <c r="BF128" i="17"/>
  <c r="T128" i="17"/>
  <c r="R128" i="17"/>
  <c r="P128" i="17"/>
  <c r="BI126" i="17"/>
  <c r="BH126" i="17"/>
  <c r="BG126" i="17"/>
  <c r="BF126" i="17"/>
  <c r="T126" i="17"/>
  <c r="T125" i="17" s="1"/>
  <c r="T124" i="17" s="1"/>
  <c r="R126" i="17"/>
  <c r="R125" i="17" s="1"/>
  <c r="R124" i="17" s="1"/>
  <c r="P126" i="17"/>
  <c r="P125" i="17"/>
  <c r="P124" i="17"/>
  <c r="F117" i="17"/>
  <c r="E115" i="17"/>
  <c r="F91" i="17"/>
  <c r="E89" i="17"/>
  <c r="J26" i="17"/>
  <c r="E26" i="17"/>
  <c r="J120" i="17" s="1"/>
  <c r="J25" i="17"/>
  <c r="J23" i="17"/>
  <c r="E23" i="17"/>
  <c r="J119" i="17"/>
  <c r="J22" i="17"/>
  <c r="J20" i="17"/>
  <c r="E20" i="17"/>
  <c r="F120" i="17"/>
  <c r="J19" i="17"/>
  <c r="J17" i="17"/>
  <c r="E17" i="17"/>
  <c r="F93" i="17" s="1"/>
  <c r="J16" i="17"/>
  <c r="J14" i="17"/>
  <c r="J91" i="17" s="1"/>
  <c r="E7" i="17"/>
  <c r="E85" i="17" s="1"/>
  <c r="J39" i="16"/>
  <c r="J38" i="16"/>
  <c r="AY112" i="1"/>
  <c r="J37" i="16"/>
  <c r="AX112" i="1" s="1"/>
  <c r="BI156" i="16"/>
  <c r="BH156" i="16"/>
  <c r="BG156" i="16"/>
  <c r="BF156" i="16"/>
  <c r="T156" i="16"/>
  <c r="R156" i="16"/>
  <c r="P156" i="16"/>
  <c r="BI155" i="16"/>
  <c r="BH155" i="16"/>
  <c r="BG155" i="16"/>
  <c r="BF155" i="16"/>
  <c r="T155" i="16"/>
  <c r="R155" i="16"/>
  <c r="P155" i="16"/>
  <c r="BI154" i="16"/>
  <c r="BH154" i="16"/>
  <c r="BG154" i="16"/>
  <c r="BF154" i="16"/>
  <c r="T154" i="16"/>
  <c r="R154" i="16"/>
  <c r="P154" i="16"/>
  <c r="BI153" i="16"/>
  <c r="BH153" i="16"/>
  <c r="BG153" i="16"/>
  <c r="BF153" i="16"/>
  <c r="T153" i="16"/>
  <c r="R153" i="16"/>
  <c r="P153" i="16"/>
  <c r="BI152" i="16"/>
  <c r="BH152" i="16"/>
  <c r="BG152" i="16"/>
  <c r="BF152" i="16"/>
  <c r="T152" i="16"/>
  <c r="R152" i="16"/>
  <c r="P152" i="16"/>
  <c r="BI151" i="16"/>
  <c r="BH151" i="16"/>
  <c r="BG151" i="16"/>
  <c r="BF151" i="16"/>
  <c r="T151" i="16"/>
  <c r="R151" i="16"/>
  <c r="P151" i="16"/>
  <c r="BI150" i="16"/>
  <c r="BH150" i="16"/>
  <c r="BG150" i="16"/>
  <c r="BF150" i="16"/>
  <c r="T150" i="16"/>
  <c r="R150" i="16"/>
  <c r="P150" i="16"/>
  <c r="BI149" i="16"/>
  <c r="BH149" i="16"/>
  <c r="BG149" i="16"/>
  <c r="BF149" i="16"/>
  <c r="T149" i="16"/>
  <c r="R149" i="16"/>
  <c r="P149" i="16"/>
  <c r="BI147" i="16"/>
  <c r="BH147" i="16"/>
  <c r="BG147" i="16"/>
  <c r="BF147" i="16"/>
  <c r="T147" i="16"/>
  <c r="R147" i="16"/>
  <c r="P147" i="16"/>
  <c r="BI146" i="16"/>
  <c r="BH146" i="16"/>
  <c r="BG146" i="16"/>
  <c r="BF146" i="16"/>
  <c r="T146" i="16"/>
  <c r="R146" i="16"/>
  <c r="P146" i="16"/>
  <c r="BI144" i="16"/>
  <c r="BH144" i="16"/>
  <c r="BG144" i="16"/>
  <c r="BF144" i="16"/>
  <c r="T144" i="16"/>
  <c r="R144" i="16"/>
  <c r="P144" i="16"/>
  <c r="BI143" i="16"/>
  <c r="BH143" i="16"/>
  <c r="BG143" i="16"/>
  <c r="BF143" i="16"/>
  <c r="T143" i="16"/>
  <c r="R143" i="16"/>
  <c r="P143" i="16"/>
  <c r="BI142" i="16"/>
  <c r="BH142" i="16"/>
  <c r="BG142" i="16"/>
  <c r="BF142" i="16"/>
  <c r="T142" i="16"/>
  <c r="R142" i="16"/>
  <c r="P142" i="16"/>
  <c r="BI141" i="16"/>
  <c r="BH141" i="16"/>
  <c r="BG141" i="16"/>
  <c r="BF141" i="16"/>
  <c r="T141" i="16"/>
  <c r="R141" i="16"/>
  <c r="P141" i="16"/>
  <c r="BI140" i="16"/>
  <c r="BH140" i="16"/>
  <c r="BG140" i="16"/>
  <c r="BF140" i="16"/>
  <c r="T140" i="16"/>
  <c r="R140" i="16"/>
  <c r="P140" i="16"/>
  <c r="BI139" i="16"/>
  <c r="BH139" i="16"/>
  <c r="BG139" i="16"/>
  <c r="BF139" i="16"/>
  <c r="T139" i="16"/>
  <c r="R139" i="16"/>
  <c r="P139" i="16"/>
  <c r="BI137" i="16"/>
  <c r="BH137" i="16"/>
  <c r="BG137" i="16"/>
  <c r="BF137" i="16"/>
  <c r="T137" i="16"/>
  <c r="T136" i="16" s="1"/>
  <c r="R137" i="16"/>
  <c r="R136" i="16" s="1"/>
  <c r="P137" i="16"/>
  <c r="P136" i="16" s="1"/>
  <c r="BI134" i="16"/>
  <c r="BH134" i="16"/>
  <c r="BG134" i="16"/>
  <c r="BF134" i="16"/>
  <c r="T134" i="16"/>
  <c r="T133" i="16" s="1"/>
  <c r="T132" i="16" s="1"/>
  <c r="R134" i="16"/>
  <c r="R133" i="16"/>
  <c r="R132" i="16" s="1"/>
  <c r="P134" i="16"/>
  <c r="P133" i="16" s="1"/>
  <c r="P132" i="16" s="1"/>
  <c r="BI131" i="16"/>
  <c r="BH131" i="16"/>
  <c r="BG131" i="16"/>
  <c r="BF131" i="16"/>
  <c r="T131" i="16"/>
  <c r="R131" i="16"/>
  <c r="P131" i="16"/>
  <c r="BI130" i="16"/>
  <c r="BH130" i="16"/>
  <c r="BG130" i="16"/>
  <c r="BF130" i="16"/>
  <c r="T130" i="16"/>
  <c r="R130" i="16"/>
  <c r="P130" i="16"/>
  <c r="BI129" i="16"/>
  <c r="BH129" i="16"/>
  <c r="BG129" i="16"/>
  <c r="BF129" i="16"/>
  <c r="T129" i="16"/>
  <c r="R129" i="16"/>
  <c r="P129" i="16"/>
  <c r="BI128" i="16"/>
  <c r="BH128" i="16"/>
  <c r="BG128" i="16"/>
  <c r="BF128" i="16"/>
  <c r="T128" i="16"/>
  <c r="R128" i="16"/>
  <c r="P128" i="16"/>
  <c r="F121" i="16"/>
  <c r="E119" i="16"/>
  <c r="F91" i="16"/>
  <c r="E89" i="16"/>
  <c r="J26" i="16"/>
  <c r="E26" i="16"/>
  <c r="J124" i="16" s="1"/>
  <c r="J25" i="16"/>
  <c r="J23" i="16"/>
  <c r="E23" i="16"/>
  <c r="J93" i="16"/>
  <c r="J22" i="16"/>
  <c r="J20" i="16"/>
  <c r="E20" i="16"/>
  <c r="F124" i="16"/>
  <c r="J19" i="16"/>
  <c r="J17" i="16"/>
  <c r="E17" i="16"/>
  <c r="F123" i="16" s="1"/>
  <c r="J16" i="16"/>
  <c r="J14" i="16"/>
  <c r="J91" i="16" s="1"/>
  <c r="E7" i="16"/>
  <c r="E85" i="16" s="1"/>
  <c r="J39" i="15"/>
  <c r="J38" i="15"/>
  <c r="AY111" i="1"/>
  <c r="J37" i="15"/>
  <c r="AX111" i="1" s="1"/>
  <c r="BI156" i="15"/>
  <c r="BH156" i="15"/>
  <c r="BG156" i="15"/>
  <c r="BF156" i="15"/>
  <c r="T156" i="15"/>
  <c r="R156" i="15"/>
  <c r="P156" i="15"/>
  <c r="BI155" i="15"/>
  <c r="BH155" i="15"/>
  <c r="BG155" i="15"/>
  <c r="BF155" i="15"/>
  <c r="T155" i="15"/>
  <c r="R155" i="15"/>
  <c r="P155" i="15"/>
  <c r="BI154" i="15"/>
  <c r="BH154" i="15"/>
  <c r="BG154" i="15"/>
  <c r="BF154" i="15"/>
  <c r="T154" i="15"/>
  <c r="R154" i="15"/>
  <c r="P154" i="15"/>
  <c r="BI153" i="15"/>
  <c r="BH153" i="15"/>
  <c r="BG153" i="15"/>
  <c r="BF153" i="15"/>
  <c r="T153" i="15"/>
  <c r="R153" i="15"/>
  <c r="P153" i="15"/>
  <c r="BI152" i="15"/>
  <c r="BH152" i="15"/>
  <c r="BG152" i="15"/>
  <c r="BF152" i="15"/>
  <c r="T152" i="15"/>
  <c r="R152" i="15"/>
  <c r="P152" i="15"/>
  <c r="BI151" i="15"/>
  <c r="BH151" i="15"/>
  <c r="BG151" i="15"/>
  <c r="BF151" i="15"/>
  <c r="T151" i="15"/>
  <c r="R151" i="15"/>
  <c r="P151" i="15"/>
  <c r="BI150" i="15"/>
  <c r="BH150" i="15"/>
  <c r="BG150" i="15"/>
  <c r="BF150" i="15"/>
  <c r="T150" i="15"/>
  <c r="R150" i="15"/>
  <c r="P150" i="15"/>
  <c r="BI149" i="15"/>
  <c r="BH149" i="15"/>
  <c r="BG149" i="15"/>
  <c r="BF149" i="15"/>
  <c r="T149" i="15"/>
  <c r="R149" i="15"/>
  <c r="P149" i="15"/>
  <c r="BI148" i="15"/>
  <c r="BH148" i="15"/>
  <c r="BG148" i="15"/>
  <c r="BF148" i="15"/>
  <c r="T148" i="15"/>
  <c r="R148" i="15"/>
  <c r="P148" i="15"/>
  <c r="BI147" i="15"/>
  <c r="BH147" i="15"/>
  <c r="BG147" i="15"/>
  <c r="BF147" i="15"/>
  <c r="T147" i="15"/>
  <c r="R147" i="15"/>
  <c r="P147" i="15"/>
  <c r="BI146" i="15"/>
  <c r="BH146" i="15"/>
  <c r="BG146" i="15"/>
  <c r="BF146" i="15"/>
  <c r="T146" i="15"/>
  <c r="R146" i="15"/>
  <c r="P146" i="15"/>
  <c r="BI145" i="15"/>
  <c r="BH145" i="15"/>
  <c r="BG145" i="15"/>
  <c r="BF145" i="15"/>
  <c r="T145" i="15"/>
  <c r="R145" i="15"/>
  <c r="P145" i="15"/>
  <c r="BI144" i="15"/>
  <c r="BH144" i="15"/>
  <c r="BG144" i="15"/>
  <c r="BF144" i="15"/>
  <c r="T144" i="15"/>
  <c r="R144" i="15"/>
  <c r="P144" i="15"/>
  <c r="BI143" i="15"/>
  <c r="BH143" i="15"/>
  <c r="BG143" i="15"/>
  <c r="BF143" i="15"/>
  <c r="T143" i="15"/>
  <c r="R143" i="15"/>
  <c r="P143" i="15"/>
  <c r="BI142" i="15"/>
  <c r="BH142" i="15"/>
  <c r="BG142" i="15"/>
  <c r="BF142" i="15"/>
  <c r="T142" i="15"/>
  <c r="R142" i="15"/>
  <c r="P142" i="15"/>
  <c r="BI141" i="15"/>
  <c r="BH141" i="15"/>
  <c r="BG141" i="15"/>
  <c r="BF141" i="15"/>
  <c r="T141" i="15"/>
  <c r="R141" i="15"/>
  <c r="P141" i="15"/>
  <c r="BI140" i="15"/>
  <c r="BH140" i="15"/>
  <c r="BG140" i="15"/>
  <c r="BF140" i="15"/>
  <c r="T140" i="15"/>
  <c r="R140" i="15"/>
  <c r="P140" i="15"/>
  <c r="BI139" i="15"/>
  <c r="BH139" i="15"/>
  <c r="BG139" i="15"/>
  <c r="BF139" i="15"/>
  <c r="T139" i="15"/>
  <c r="R139" i="15"/>
  <c r="P139" i="15"/>
  <c r="BI138" i="15"/>
  <c r="BH138" i="15"/>
  <c r="BG138" i="15"/>
  <c r="BF138" i="15"/>
  <c r="T138" i="15"/>
  <c r="R138" i="15"/>
  <c r="P138" i="15"/>
  <c r="BI137" i="15"/>
  <c r="BH137" i="15"/>
  <c r="BG137" i="15"/>
  <c r="BF137" i="15"/>
  <c r="T137" i="15"/>
  <c r="R137" i="15"/>
  <c r="P137" i="15"/>
  <c r="BI136" i="15"/>
  <c r="BH136" i="15"/>
  <c r="BG136" i="15"/>
  <c r="BF136" i="15"/>
  <c r="T136" i="15"/>
  <c r="R136" i="15"/>
  <c r="P136" i="15"/>
  <c r="BI135" i="15"/>
  <c r="BH135" i="15"/>
  <c r="BG135" i="15"/>
  <c r="BF135" i="15"/>
  <c r="T135" i="15"/>
  <c r="R135" i="15"/>
  <c r="P135" i="15"/>
  <c r="BI134" i="15"/>
  <c r="BH134" i="15"/>
  <c r="BG134" i="15"/>
  <c r="BF134" i="15"/>
  <c r="T134" i="15"/>
  <c r="R134" i="15"/>
  <c r="P134" i="15"/>
  <c r="BI133" i="15"/>
  <c r="BH133" i="15"/>
  <c r="BG133" i="15"/>
  <c r="BF133" i="15"/>
  <c r="T133" i="15"/>
  <c r="R133" i="15"/>
  <c r="P133" i="15"/>
  <c r="BI132" i="15"/>
  <c r="BH132" i="15"/>
  <c r="BG132" i="15"/>
  <c r="BF132" i="15"/>
  <c r="T132" i="15"/>
  <c r="R132" i="15"/>
  <c r="P132" i="15"/>
  <c r="BI131" i="15"/>
  <c r="BH131" i="15"/>
  <c r="BG131" i="15"/>
  <c r="BF131" i="15"/>
  <c r="T131" i="15"/>
  <c r="R131" i="15"/>
  <c r="P131" i="15"/>
  <c r="BI130" i="15"/>
  <c r="BH130" i="15"/>
  <c r="BG130" i="15"/>
  <c r="BF130" i="15"/>
  <c r="T130" i="15"/>
  <c r="R130" i="15"/>
  <c r="P130" i="15"/>
  <c r="BI129" i="15"/>
  <c r="BH129" i="15"/>
  <c r="BG129" i="15"/>
  <c r="BF129" i="15"/>
  <c r="T129" i="15"/>
  <c r="R129" i="15"/>
  <c r="P129" i="15"/>
  <c r="BI128" i="15"/>
  <c r="BH128" i="15"/>
  <c r="BG128" i="15"/>
  <c r="BF128" i="15"/>
  <c r="T128" i="15"/>
  <c r="R128" i="15"/>
  <c r="P128" i="15"/>
  <c r="BI126" i="15"/>
  <c r="BH126" i="15"/>
  <c r="BG126" i="15"/>
  <c r="BF126" i="15"/>
  <c r="T126" i="15"/>
  <c r="T125" i="15" s="1"/>
  <c r="T124" i="15" s="1"/>
  <c r="R126" i="15"/>
  <c r="R125" i="15" s="1"/>
  <c r="R124" i="15" s="1"/>
  <c r="P126" i="15"/>
  <c r="P125" i="15" s="1"/>
  <c r="P124" i="15" s="1"/>
  <c r="F117" i="15"/>
  <c r="E115" i="15"/>
  <c r="F91" i="15"/>
  <c r="E89" i="15"/>
  <c r="J26" i="15"/>
  <c r="E26" i="15"/>
  <c r="J120" i="15" s="1"/>
  <c r="J25" i="15"/>
  <c r="J23" i="15"/>
  <c r="E23" i="15"/>
  <c r="J119" i="15"/>
  <c r="J22" i="15"/>
  <c r="J20" i="15"/>
  <c r="E20" i="15"/>
  <c r="F94" i="15" s="1"/>
  <c r="J19" i="15"/>
  <c r="J17" i="15"/>
  <c r="E17" i="15"/>
  <c r="F119" i="15" s="1"/>
  <c r="J16" i="15"/>
  <c r="J14" i="15"/>
  <c r="J117" i="15"/>
  <c r="E7" i="15"/>
  <c r="E111" i="15" s="1"/>
  <c r="J39" i="14"/>
  <c r="J38" i="14"/>
  <c r="AY110" i="1"/>
  <c r="J37" i="14"/>
  <c r="AX110" i="1" s="1"/>
  <c r="BI156" i="14"/>
  <c r="BH156" i="14"/>
  <c r="BG156" i="14"/>
  <c r="BF156" i="14"/>
  <c r="T156" i="14"/>
  <c r="R156" i="14"/>
  <c r="P156" i="14"/>
  <c r="BI155" i="14"/>
  <c r="BH155" i="14"/>
  <c r="BG155" i="14"/>
  <c r="BF155" i="14"/>
  <c r="T155" i="14"/>
  <c r="R155" i="14"/>
  <c r="P155" i="14"/>
  <c r="BI154" i="14"/>
  <c r="BH154" i="14"/>
  <c r="BG154" i="14"/>
  <c r="BF154" i="14"/>
  <c r="T154" i="14"/>
  <c r="R154" i="14"/>
  <c r="P154" i="14"/>
  <c r="BI153" i="14"/>
  <c r="BH153" i="14"/>
  <c r="BG153" i="14"/>
  <c r="BF153" i="14"/>
  <c r="T153" i="14"/>
  <c r="R153" i="14"/>
  <c r="P153" i="14"/>
  <c r="BI152" i="14"/>
  <c r="BH152" i="14"/>
  <c r="BG152" i="14"/>
  <c r="BF152" i="14"/>
  <c r="T152" i="14"/>
  <c r="R152" i="14"/>
  <c r="P152" i="14"/>
  <c r="BI151" i="14"/>
  <c r="BH151" i="14"/>
  <c r="BG151" i="14"/>
  <c r="BF151" i="14"/>
  <c r="T151" i="14"/>
  <c r="R151" i="14"/>
  <c r="P151" i="14"/>
  <c r="BI150" i="14"/>
  <c r="BH150" i="14"/>
  <c r="BG150" i="14"/>
  <c r="BF150" i="14"/>
  <c r="T150" i="14"/>
  <c r="R150" i="14"/>
  <c r="P150" i="14"/>
  <c r="BI149" i="14"/>
  <c r="BH149" i="14"/>
  <c r="BG149" i="14"/>
  <c r="BF149" i="14"/>
  <c r="T149" i="14"/>
  <c r="R149" i="14"/>
  <c r="P149" i="14"/>
  <c r="BI147" i="14"/>
  <c r="BH147" i="14"/>
  <c r="BG147" i="14"/>
  <c r="BF147" i="14"/>
  <c r="T147" i="14"/>
  <c r="R147" i="14"/>
  <c r="P147" i="14"/>
  <c r="BI146" i="14"/>
  <c r="BH146" i="14"/>
  <c r="BG146" i="14"/>
  <c r="BF146" i="14"/>
  <c r="T146" i="14"/>
  <c r="R146" i="14"/>
  <c r="P146" i="14"/>
  <c r="BI144" i="14"/>
  <c r="BH144" i="14"/>
  <c r="BG144" i="14"/>
  <c r="BF144" i="14"/>
  <c r="T144" i="14"/>
  <c r="R144" i="14"/>
  <c r="P144" i="14"/>
  <c r="BI143" i="14"/>
  <c r="BH143" i="14"/>
  <c r="BG143" i="14"/>
  <c r="BF143" i="14"/>
  <c r="T143" i="14"/>
  <c r="R143" i="14"/>
  <c r="P143" i="14"/>
  <c r="BI142" i="14"/>
  <c r="BH142" i="14"/>
  <c r="BG142" i="14"/>
  <c r="BF142" i="14"/>
  <c r="T142" i="14"/>
  <c r="R142" i="14"/>
  <c r="P142" i="14"/>
  <c r="BI141" i="14"/>
  <c r="BH141" i="14"/>
  <c r="BG141" i="14"/>
  <c r="BF141" i="14"/>
  <c r="T141" i="14"/>
  <c r="R141" i="14"/>
  <c r="P141" i="14"/>
  <c r="BI140" i="14"/>
  <c r="BH140" i="14"/>
  <c r="BG140" i="14"/>
  <c r="BF140" i="14"/>
  <c r="T140" i="14"/>
  <c r="R140" i="14"/>
  <c r="P140" i="14"/>
  <c r="BI139" i="14"/>
  <c r="BH139" i="14"/>
  <c r="BG139" i="14"/>
  <c r="BF139" i="14"/>
  <c r="T139" i="14"/>
  <c r="R139" i="14"/>
  <c r="P139" i="14"/>
  <c r="BI137" i="14"/>
  <c r="BH137" i="14"/>
  <c r="BG137" i="14"/>
  <c r="BF137" i="14"/>
  <c r="T137" i="14"/>
  <c r="T136" i="14" s="1"/>
  <c r="R137" i="14"/>
  <c r="R136" i="14" s="1"/>
  <c r="P137" i="14"/>
  <c r="P136" i="14" s="1"/>
  <c r="BI134" i="14"/>
  <c r="BH134" i="14"/>
  <c r="BG134" i="14"/>
  <c r="BF134" i="14"/>
  <c r="T134" i="14"/>
  <c r="T133" i="14" s="1"/>
  <c r="T132" i="14" s="1"/>
  <c r="R134" i="14"/>
  <c r="R133" i="14" s="1"/>
  <c r="R132" i="14" s="1"/>
  <c r="P134" i="14"/>
  <c r="P133" i="14" s="1"/>
  <c r="P132" i="14" s="1"/>
  <c r="BI131" i="14"/>
  <c r="BH131" i="14"/>
  <c r="BG131" i="14"/>
  <c r="BF131" i="14"/>
  <c r="T131" i="14"/>
  <c r="R131" i="14"/>
  <c r="P131" i="14"/>
  <c r="BI130" i="14"/>
  <c r="BH130" i="14"/>
  <c r="BG130" i="14"/>
  <c r="BF130" i="14"/>
  <c r="T130" i="14"/>
  <c r="R130" i="14"/>
  <c r="P130" i="14"/>
  <c r="BI129" i="14"/>
  <c r="BH129" i="14"/>
  <c r="BG129" i="14"/>
  <c r="BF129" i="14"/>
  <c r="T129" i="14"/>
  <c r="R129" i="14"/>
  <c r="P129" i="14"/>
  <c r="BI128" i="14"/>
  <c r="BH128" i="14"/>
  <c r="BG128" i="14"/>
  <c r="BF128" i="14"/>
  <c r="T128" i="14"/>
  <c r="R128" i="14"/>
  <c r="P128" i="14"/>
  <c r="F121" i="14"/>
  <c r="E119" i="14"/>
  <c r="F91" i="14"/>
  <c r="E89" i="14"/>
  <c r="J26" i="14"/>
  <c r="E26" i="14"/>
  <c r="J94" i="14" s="1"/>
  <c r="J25" i="14"/>
  <c r="J23" i="14"/>
  <c r="E23" i="14"/>
  <c r="J123" i="14"/>
  <c r="J22" i="14"/>
  <c r="J20" i="14"/>
  <c r="E20" i="14"/>
  <c r="F94" i="14" s="1"/>
  <c r="J19" i="14"/>
  <c r="J17" i="14"/>
  <c r="E17" i="14"/>
  <c r="F123" i="14" s="1"/>
  <c r="J16" i="14"/>
  <c r="J14" i="14"/>
  <c r="J121" i="14"/>
  <c r="E7" i="14"/>
  <c r="E85" i="14" s="1"/>
  <c r="J39" i="13"/>
  <c r="J38" i="13"/>
  <c r="AY109" i="1"/>
  <c r="J37" i="13"/>
  <c r="AX109" i="1" s="1"/>
  <c r="BI156" i="13"/>
  <c r="BH156" i="13"/>
  <c r="BG156" i="13"/>
  <c r="BF156" i="13"/>
  <c r="T156" i="13"/>
  <c r="R156" i="13"/>
  <c r="P156" i="13"/>
  <c r="BI155" i="13"/>
  <c r="BH155" i="13"/>
  <c r="BG155" i="13"/>
  <c r="BF155" i="13"/>
  <c r="T155" i="13"/>
  <c r="R155" i="13"/>
  <c r="P155" i="13"/>
  <c r="BI154" i="13"/>
  <c r="BH154" i="13"/>
  <c r="BG154" i="13"/>
  <c r="BF154" i="13"/>
  <c r="T154" i="13"/>
  <c r="R154" i="13"/>
  <c r="P154" i="13"/>
  <c r="BI153" i="13"/>
  <c r="BH153" i="13"/>
  <c r="BG153" i="13"/>
  <c r="BF153" i="13"/>
  <c r="T153" i="13"/>
  <c r="R153" i="13"/>
  <c r="P153" i="13"/>
  <c r="BI152" i="13"/>
  <c r="BH152" i="13"/>
  <c r="BG152" i="13"/>
  <c r="BF152" i="13"/>
  <c r="T152" i="13"/>
  <c r="R152" i="13"/>
  <c r="P152" i="13"/>
  <c r="BI151" i="13"/>
  <c r="BH151" i="13"/>
  <c r="BG151" i="13"/>
  <c r="BF151" i="13"/>
  <c r="T151" i="13"/>
  <c r="R151" i="13"/>
  <c r="P151" i="13"/>
  <c r="BI150" i="13"/>
  <c r="BH150" i="13"/>
  <c r="BG150" i="13"/>
  <c r="BF150" i="13"/>
  <c r="T150" i="13"/>
  <c r="R150" i="13"/>
  <c r="P150" i="13"/>
  <c r="BI149" i="13"/>
  <c r="BH149" i="13"/>
  <c r="BG149" i="13"/>
  <c r="BF149" i="13"/>
  <c r="T149" i="13"/>
  <c r="R149" i="13"/>
  <c r="P149" i="13"/>
  <c r="BI148" i="13"/>
  <c r="BH148" i="13"/>
  <c r="BG148" i="13"/>
  <c r="BF148" i="13"/>
  <c r="T148" i="13"/>
  <c r="R148" i="13"/>
  <c r="P148" i="13"/>
  <c r="BI147" i="13"/>
  <c r="BH147" i="13"/>
  <c r="BG147" i="13"/>
  <c r="BF147" i="13"/>
  <c r="T147" i="13"/>
  <c r="R147" i="13"/>
  <c r="P147" i="13"/>
  <c r="BI146" i="13"/>
  <c r="BH146" i="13"/>
  <c r="BG146" i="13"/>
  <c r="BF146" i="13"/>
  <c r="T146" i="13"/>
  <c r="R146" i="13"/>
  <c r="P146" i="13"/>
  <c r="BI145" i="13"/>
  <c r="BH145" i="13"/>
  <c r="BG145" i="13"/>
  <c r="BF145" i="13"/>
  <c r="T145" i="13"/>
  <c r="R145" i="13"/>
  <c r="P145" i="13"/>
  <c r="BI144" i="13"/>
  <c r="BH144" i="13"/>
  <c r="BG144" i="13"/>
  <c r="BF144" i="13"/>
  <c r="T144" i="13"/>
  <c r="R144" i="13"/>
  <c r="P144" i="13"/>
  <c r="BI143" i="13"/>
  <c r="BH143" i="13"/>
  <c r="BG143" i="13"/>
  <c r="BF143" i="13"/>
  <c r="T143" i="13"/>
  <c r="R143" i="13"/>
  <c r="P143" i="13"/>
  <c r="BI142" i="13"/>
  <c r="BH142" i="13"/>
  <c r="BG142" i="13"/>
  <c r="BF142" i="13"/>
  <c r="T142" i="13"/>
  <c r="R142" i="13"/>
  <c r="P142" i="13"/>
  <c r="BI141" i="13"/>
  <c r="BH141" i="13"/>
  <c r="BG141" i="13"/>
  <c r="BF141" i="13"/>
  <c r="T141" i="13"/>
  <c r="R141" i="13"/>
  <c r="P141" i="13"/>
  <c r="BI140" i="13"/>
  <c r="BH140" i="13"/>
  <c r="BG140" i="13"/>
  <c r="BF140" i="13"/>
  <c r="T140" i="13"/>
  <c r="R140" i="13"/>
  <c r="P140" i="13"/>
  <c r="BI139" i="13"/>
  <c r="BH139" i="13"/>
  <c r="BG139" i="13"/>
  <c r="BF139" i="13"/>
  <c r="T139" i="13"/>
  <c r="R139" i="13"/>
  <c r="P139" i="13"/>
  <c r="BI138" i="13"/>
  <c r="BH138" i="13"/>
  <c r="BG138" i="13"/>
  <c r="BF138" i="13"/>
  <c r="T138" i="13"/>
  <c r="R138" i="13"/>
  <c r="P138" i="13"/>
  <c r="BI137" i="13"/>
  <c r="BH137" i="13"/>
  <c r="BG137" i="13"/>
  <c r="BF137" i="13"/>
  <c r="T137" i="13"/>
  <c r="R137" i="13"/>
  <c r="P137" i="13"/>
  <c r="BI136" i="13"/>
  <c r="BH136" i="13"/>
  <c r="BG136" i="13"/>
  <c r="BF136" i="13"/>
  <c r="T136" i="13"/>
  <c r="R136" i="13"/>
  <c r="P136" i="13"/>
  <c r="BI135" i="13"/>
  <c r="BH135" i="13"/>
  <c r="BG135" i="13"/>
  <c r="BF135" i="13"/>
  <c r="T135" i="13"/>
  <c r="R135" i="13"/>
  <c r="P135" i="13"/>
  <c r="BI134" i="13"/>
  <c r="BH134" i="13"/>
  <c r="BG134" i="13"/>
  <c r="BF134" i="13"/>
  <c r="T134" i="13"/>
  <c r="R134" i="13"/>
  <c r="P134" i="13"/>
  <c r="BI133" i="13"/>
  <c r="BH133" i="13"/>
  <c r="BG133" i="13"/>
  <c r="BF133" i="13"/>
  <c r="T133" i="13"/>
  <c r="R133" i="13"/>
  <c r="P133" i="13"/>
  <c r="BI132" i="13"/>
  <c r="BH132" i="13"/>
  <c r="BG132" i="13"/>
  <c r="BF132" i="13"/>
  <c r="T132" i="13"/>
  <c r="R132" i="13"/>
  <c r="P132" i="13"/>
  <c r="BI131" i="13"/>
  <c r="BH131" i="13"/>
  <c r="BG131" i="13"/>
  <c r="BF131" i="13"/>
  <c r="T131" i="13"/>
  <c r="R131" i="13"/>
  <c r="P131" i="13"/>
  <c r="BI130" i="13"/>
  <c r="BH130" i="13"/>
  <c r="BG130" i="13"/>
  <c r="BF130" i="13"/>
  <c r="T130" i="13"/>
  <c r="R130" i="13"/>
  <c r="P130" i="13"/>
  <c r="BI129" i="13"/>
  <c r="BH129" i="13"/>
  <c r="BG129" i="13"/>
  <c r="BF129" i="13"/>
  <c r="T129" i="13"/>
  <c r="R129" i="13"/>
  <c r="P129" i="13"/>
  <c r="BI128" i="13"/>
  <c r="BH128" i="13"/>
  <c r="BG128" i="13"/>
  <c r="BF128" i="13"/>
  <c r="T128" i="13"/>
  <c r="R128" i="13"/>
  <c r="P128" i="13"/>
  <c r="BI126" i="13"/>
  <c r="BH126" i="13"/>
  <c r="BG126" i="13"/>
  <c r="BF126" i="13"/>
  <c r="T126" i="13"/>
  <c r="T125" i="13" s="1"/>
  <c r="T124" i="13" s="1"/>
  <c r="R126" i="13"/>
  <c r="R125" i="13" s="1"/>
  <c r="R124" i="13" s="1"/>
  <c r="P126" i="13"/>
  <c r="P125" i="13" s="1"/>
  <c r="P124" i="13" s="1"/>
  <c r="F117" i="13"/>
  <c r="E115" i="13"/>
  <c r="F91" i="13"/>
  <c r="E89" i="13"/>
  <c r="J26" i="13"/>
  <c r="E26" i="13"/>
  <c r="J120" i="13" s="1"/>
  <c r="J25" i="13"/>
  <c r="J23" i="13"/>
  <c r="E23" i="13"/>
  <c r="J93" i="13" s="1"/>
  <c r="J22" i="13"/>
  <c r="J20" i="13"/>
  <c r="E20" i="13"/>
  <c r="F120" i="13" s="1"/>
  <c r="J19" i="13"/>
  <c r="J17" i="13"/>
  <c r="E17" i="13"/>
  <c r="F119" i="13" s="1"/>
  <c r="J16" i="13"/>
  <c r="J14" i="13"/>
  <c r="J117" i="13"/>
  <c r="E7" i="13"/>
  <c r="E85" i="13" s="1"/>
  <c r="J39" i="12"/>
  <c r="J38" i="12"/>
  <c r="AY107" i="1" s="1"/>
  <c r="J37" i="12"/>
  <c r="AX107" i="1"/>
  <c r="BI207" i="12"/>
  <c r="BH207" i="12"/>
  <c r="BG207" i="12"/>
  <c r="BF207" i="12"/>
  <c r="T207" i="12"/>
  <c r="R207" i="12"/>
  <c r="P207" i="12"/>
  <c r="BI204" i="12"/>
  <c r="BH204" i="12"/>
  <c r="BG204" i="12"/>
  <c r="BF204" i="12"/>
  <c r="T204" i="12"/>
  <c r="R204" i="12"/>
  <c r="P204" i="12"/>
  <c r="BI201" i="12"/>
  <c r="BH201" i="12"/>
  <c r="BG201" i="12"/>
  <c r="BF201" i="12"/>
  <c r="T201" i="12"/>
  <c r="R201" i="12"/>
  <c r="P201" i="12"/>
  <c r="BI198" i="12"/>
  <c r="BH198" i="12"/>
  <c r="BG198" i="12"/>
  <c r="BF198" i="12"/>
  <c r="T198" i="12"/>
  <c r="R198" i="12"/>
  <c r="P198" i="12"/>
  <c r="BI191" i="12"/>
  <c r="BH191" i="12"/>
  <c r="BG191" i="12"/>
  <c r="BF191" i="12"/>
  <c r="T191" i="12"/>
  <c r="R191" i="12"/>
  <c r="P191" i="12"/>
  <c r="BI188" i="12"/>
  <c r="BH188" i="12"/>
  <c r="BG188" i="12"/>
  <c r="BF188" i="12"/>
  <c r="T188" i="12"/>
  <c r="R188" i="12"/>
  <c r="P188" i="12"/>
  <c r="BI185" i="12"/>
  <c r="BH185" i="12"/>
  <c r="BG185" i="12"/>
  <c r="BF185" i="12"/>
  <c r="T185" i="12"/>
  <c r="R185" i="12"/>
  <c r="P185" i="12"/>
  <c r="BI182" i="12"/>
  <c r="BH182" i="12"/>
  <c r="BG182" i="12"/>
  <c r="BF182" i="12"/>
  <c r="T182" i="12"/>
  <c r="R182" i="12"/>
  <c r="P182" i="12"/>
  <c r="BI179" i="12"/>
  <c r="BH179" i="12"/>
  <c r="BG179" i="12"/>
  <c r="BF179" i="12"/>
  <c r="T179" i="12"/>
  <c r="R179" i="12"/>
  <c r="P179" i="12"/>
  <c r="BI176" i="12"/>
  <c r="BH176" i="12"/>
  <c r="BG176" i="12"/>
  <c r="BF176" i="12"/>
  <c r="T176" i="12"/>
  <c r="R176" i="12"/>
  <c r="P176" i="12"/>
  <c r="BI173" i="12"/>
  <c r="BH173" i="12"/>
  <c r="BG173" i="12"/>
  <c r="BF173" i="12"/>
  <c r="T173" i="12"/>
  <c r="R173" i="12"/>
  <c r="P173" i="12"/>
  <c r="BI171" i="12"/>
  <c r="BH171" i="12"/>
  <c r="BG171" i="12"/>
  <c r="BF171" i="12"/>
  <c r="T171" i="12"/>
  <c r="R171" i="12"/>
  <c r="P171" i="12"/>
  <c r="BI168" i="12"/>
  <c r="BH168" i="12"/>
  <c r="BG168" i="12"/>
  <c r="BF168" i="12"/>
  <c r="T168" i="12"/>
  <c r="R168" i="12"/>
  <c r="P168" i="12"/>
  <c r="BI164" i="12"/>
  <c r="BH164" i="12"/>
  <c r="BG164" i="12"/>
  <c r="BF164" i="12"/>
  <c r="T164" i="12"/>
  <c r="R164" i="12"/>
  <c r="P164" i="12"/>
  <c r="BI161" i="12"/>
  <c r="BH161" i="12"/>
  <c r="BG161" i="12"/>
  <c r="BF161" i="12"/>
  <c r="T161" i="12"/>
  <c r="R161" i="12"/>
  <c r="P161" i="12"/>
  <c r="BI158" i="12"/>
  <c r="BH158" i="12"/>
  <c r="BG158" i="12"/>
  <c r="BF158" i="12"/>
  <c r="T158" i="12"/>
  <c r="R158" i="12"/>
  <c r="P158" i="12"/>
  <c r="BI156" i="12"/>
  <c r="BH156" i="12"/>
  <c r="BG156" i="12"/>
  <c r="BF156" i="12"/>
  <c r="T156" i="12"/>
  <c r="R156" i="12"/>
  <c r="P156" i="12"/>
  <c r="BI152" i="12"/>
  <c r="BH152" i="12"/>
  <c r="BG152" i="12"/>
  <c r="BF152" i="12"/>
  <c r="T152" i="12"/>
  <c r="R152" i="12"/>
  <c r="P152" i="12"/>
  <c r="BI148" i="12"/>
  <c r="BH148" i="12"/>
  <c r="BG148" i="12"/>
  <c r="BF148" i="12"/>
  <c r="T148" i="12"/>
  <c r="R148" i="12"/>
  <c r="P148" i="12"/>
  <c r="BI145" i="12"/>
  <c r="BH145" i="12"/>
  <c r="BG145" i="12"/>
  <c r="BF145" i="12"/>
  <c r="T145" i="12"/>
  <c r="R145" i="12"/>
  <c r="P145" i="12"/>
  <c r="BI142" i="12"/>
  <c r="BH142" i="12"/>
  <c r="BG142" i="12"/>
  <c r="BF142" i="12"/>
  <c r="T142" i="12"/>
  <c r="R142" i="12"/>
  <c r="P142" i="12"/>
  <c r="BI139" i="12"/>
  <c r="BH139" i="12"/>
  <c r="BG139" i="12"/>
  <c r="BF139" i="12"/>
  <c r="T139" i="12"/>
  <c r="R139" i="12"/>
  <c r="P139" i="12"/>
  <c r="BI136" i="12"/>
  <c r="BH136" i="12"/>
  <c r="BG136" i="12"/>
  <c r="BF136" i="12"/>
  <c r="T136" i="12"/>
  <c r="R136" i="12"/>
  <c r="P136" i="12"/>
  <c r="BI133" i="12"/>
  <c r="BH133" i="12"/>
  <c r="BG133" i="12"/>
  <c r="BF133" i="12"/>
  <c r="T133" i="12"/>
  <c r="R133" i="12"/>
  <c r="P133" i="12"/>
  <c r="BI130" i="12"/>
  <c r="BH130" i="12"/>
  <c r="BG130" i="12"/>
  <c r="BF130" i="12"/>
  <c r="T130" i="12"/>
  <c r="R130" i="12"/>
  <c r="P130" i="12"/>
  <c r="BI127" i="12"/>
  <c r="BH127" i="12"/>
  <c r="BG127" i="12"/>
  <c r="BF127" i="12"/>
  <c r="T127" i="12"/>
  <c r="R127" i="12"/>
  <c r="P127" i="12"/>
  <c r="F118" i="12"/>
  <c r="E116" i="12"/>
  <c r="F91" i="12"/>
  <c r="E89" i="12"/>
  <c r="J26" i="12"/>
  <c r="E26" i="12"/>
  <c r="J121" i="12" s="1"/>
  <c r="J25" i="12"/>
  <c r="J23" i="12"/>
  <c r="E23" i="12"/>
  <c r="J120" i="12" s="1"/>
  <c r="J22" i="12"/>
  <c r="J20" i="12"/>
  <c r="E20" i="12"/>
  <c r="F94" i="12" s="1"/>
  <c r="J19" i="12"/>
  <c r="J17" i="12"/>
  <c r="E17" i="12"/>
  <c r="F120" i="12"/>
  <c r="J16" i="12"/>
  <c r="J14" i="12"/>
  <c r="J91" i="12" s="1"/>
  <c r="E7" i="12"/>
  <c r="E112" i="12" s="1"/>
  <c r="J39" i="11"/>
  <c r="J38" i="11"/>
  <c r="AY106" i="1" s="1"/>
  <c r="J37" i="11"/>
  <c r="AX106" i="1" s="1"/>
  <c r="BI207" i="11"/>
  <c r="BH207" i="11"/>
  <c r="BG207" i="11"/>
  <c r="BF207" i="11"/>
  <c r="T207" i="11"/>
  <c r="R207" i="11"/>
  <c r="P207" i="11"/>
  <c r="BI204" i="11"/>
  <c r="BH204" i="11"/>
  <c r="BG204" i="11"/>
  <c r="BF204" i="11"/>
  <c r="T204" i="11"/>
  <c r="R204" i="11"/>
  <c r="P204" i="11"/>
  <c r="BI201" i="11"/>
  <c r="BH201" i="11"/>
  <c r="BG201" i="11"/>
  <c r="BF201" i="11"/>
  <c r="T201" i="11"/>
  <c r="R201" i="11"/>
  <c r="P201" i="11"/>
  <c r="BI198" i="11"/>
  <c r="BH198" i="11"/>
  <c r="BG198" i="11"/>
  <c r="BF198" i="11"/>
  <c r="T198" i="11"/>
  <c r="R198" i="11"/>
  <c r="P198" i="11"/>
  <c r="BI194" i="11"/>
  <c r="BH194" i="11"/>
  <c r="BG194" i="11"/>
  <c r="BF194" i="11"/>
  <c r="T194" i="11"/>
  <c r="R194" i="11"/>
  <c r="P194" i="11"/>
  <c r="BI190" i="11"/>
  <c r="BH190" i="11"/>
  <c r="BG190" i="11"/>
  <c r="BF190" i="11"/>
  <c r="T190" i="11"/>
  <c r="R190" i="11"/>
  <c r="P190" i="11"/>
  <c r="BI186" i="11"/>
  <c r="BH186" i="11"/>
  <c r="BG186" i="11"/>
  <c r="BF186" i="11"/>
  <c r="T186" i="11"/>
  <c r="R186" i="11"/>
  <c r="P186" i="11"/>
  <c r="BI183" i="11"/>
  <c r="BH183" i="11"/>
  <c r="BG183" i="11"/>
  <c r="BF183" i="11"/>
  <c r="T183" i="11"/>
  <c r="R183" i="11"/>
  <c r="P183" i="11"/>
  <c r="BI180" i="11"/>
  <c r="BH180" i="11"/>
  <c r="BG180" i="11"/>
  <c r="BF180" i="11"/>
  <c r="T180" i="11"/>
  <c r="R180" i="11"/>
  <c r="P180" i="11"/>
  <c r="BI177" i="11"/>
  <c r="BH177" i="11"/>
  <c r="BG177" i="11"/>
  <c r="BF177" i="11"/>
  <c r="T177" i="11"/>
  <c r="R177" i="11"/>
  <c r="P177" i="11"/>
  <c r="BI174" i="11"/>
  <c r="BH174" i="11"/>
  <c r="BG174" i="11"/>
  <c r="BF174" i="11"/>
  <c r="T174" i="11"/>
  <c r="R174" i="11"/>
  <c r="P174" i="11"/>
  <c r="BI171" i="11"/>
  <c r="BH171" i="11"/>
  <c r="BG171" i="11"/>
  <c r="BF171" i="11"/>
  <c r="T171" i="11"/>
  <c r="R171" i="11"/>
  <c r="P171" i="11"/>
  <c r="BI168" i="11"/>
  <c r="BH168" i="11"/>
  <c r="BG168" i="11"/>
  <c r="BF168" i="11"/>
  <c r="T168" i="11"/>
  <c r="R168" i="11"/>
  <c r="P168" i="11"/>
  <c r="BI165" i="11"/>
  <c r="BH165" i="11"/>
  <c r="BG165" i="11"/>
  <c r="BF165" i="11"/>
  <c r="T165" i="11"/>
  <c r="R165" i="11"/>
  <c r="P165" i="11"/>
  <c r="BI160" i="11"/>
  <c r="BH160" i="11"/>
  <c r="BG160" i="11"/>
  <c r="BF160" i="11"/>
  <c r="T160" i="11"/>
  <c r="R160" i="11"/>
  <c r="P160" i="11"/>
  <c r="BI156" i="11"/>
  <c r="BH156" i="11"/>
  <c r="BG156" i="11"/>
  <c r="BF156" i="11"/>
  <c r="T156" i="11"/>
  <c r="R156" i="11"/>
  <c r="P156" i="11"/>
  <c r="BI153" i="11"/>
  <c r="BH153" i="11"/>
  <c r="BG153" i="11"/>
  <c r="BF153" i="11"/>
  <c r="T153" i="11"/>
  <c r="R153" i="11"/>
  <c r="P153" i="11"/>
  <c r="BI150" i="11"/>
  <c r="BH150" i="11"/>
  <c r="BG150" i="11"/>
  <c r="BF150" i="11"/>
  <c r="T150" i="11"/>
  <c r="R150" i="11"/>
  <c r="P150" i="11"/>
  <c r="BI147" i="11"/>
  <c r="BH147" i="11"/>
  <c r="BG147" i="11"/>
  <c r="BF147" i="11"/>
  <c r="T147" i="11"/>
  <c r="R147" i="11"/>
  <c r="P147" i="11"/>
  <c r="BI144" i="11"/>
  <c r="BH144" i="11"/>
  <c r="BG144" i="11"/>
  <c r="BF144" i="11"/>
  <c r="T144" i="11"/>
  <c r="R144" i="11"/>
  <c r="P144" i="11"/>
  <c r="BI141" i="11"/>
  <c r="BH141" i="11"/>
  <c r="BG141" i="11"/>
  <c r="BF141" i="11"/>
  <c r="T141" i="11"/>
  <c r="R141" i="11"/>
  <c r="P141" i="11"/>
  <c r="BI138" i="11"/>
  <c r="BH138" i="11"/>
  <c r="BG138" i="11"/>
  <c r="BF138" i="11"/>
  <c r="T138" i="11"/>
  <c r="R138" i="11"/>
  <c r="P138" i="11"/>
  <c r="BI134" i="11"/>
  <c r="BH134" i="11"/>
  <c r="BG134" i="11"/>
  <c r="BF134" i="11"/>
  <c r="T134" i="11"/>
  <c r="R134" i="11"/>
  <c r="P134" i="11"/>
  <c r="BI130" i="11"/>
  <c r="BH130" i="11"/>
  <c r="BG130" i="11"/>
  <c r="BF130" i="11"/>
  <c r="T130" i="11"/>
  <c r="R130" i="11"/>
  <c r="P130" i="11"/>
  <c r="BI126" i="11"/>
  <c r="BH126" i="11"/>
  <c r="BG126" i="11"/>
  <c r="BF126" i="11"/>
  <c r="T126" i="11"/>
  <c r="R126" i="11"/>
  <c r="P126" i="11"/>
  <c r="F117" i="11"/>
  <c r="E115" i="11"/>
  <c r="F91" i="11"/>
  <c r="E89" i="11"/>
  <c r="J26" i="11"/>
  <c r="E26" i="11"/>
  <c r="J120" i="11"/>
  <c r="J25" i="11"/>
  <c r="J23" i="11"/>
  <c r="E23" i="11"/>
  <c r="J93" i="11" s="1"/>
  <c r="J22" i="11"/>
  <c r="J20" i="11"/>
  <c r="E20" i="11"/>
  <c r="F120" i="11" s="1"/>
  <c r="J19" i="11"/>
  <c r="J17" i="11"/>
  <c r="E17" i="11"/>
  <c r="F93" i="11" s="1"/>
  <c r="J16" i="11"/>
  <c r="J14" i="11"/>
  <c r="J117" i="11"/>
  <c r="E7" i="11"/>
  <c r="E111" i="11" s="1"/>
  <c r="AX105" i="1"/>
  <c r="J39" i="10"/>
  <c r="J38" i="10"/>
  <c r="AY105" i="1" s="1"/>
  <c r="J37" i="10"/>
  <c r="BI212" i="10"/>
  <c r="BH212" i="10"/>
  <c r="BG212" i="10"/>
  <c r="BF212" i="10"/>
  <c r="T212" i="10"/>
  <c r="R212" i="10"/>
  <c r="P212" i="10"/>
  <c r="BI209" i="10"/>
  <c r="BH209" i="10"/>
  <c r="BG209" i="10"/>
  <c r="BF209" i="10"/>
  <c r="T209" i="10"/>
  <c r="R209" i="10"/>
  <c r="P209" i="10"/>
  <c r="BI206" i="10"/>
  <c r="BH206" i="10"/>
  <c r="BG206" i="10"/>
  <c r="BF206" i="10"/>
  <c r="T206" i="10"/>
  <c r="R206" i="10"/>
  <c r="P206" i="10"/>
  <c r="BI203" i="10"/>
  <c r="BH203" i="10"/>
  <c r="BG203" i="10"/>
  <c r="BF203" i="10"/>
  <c r="T203" i="10"/>
  <c r="R203" i="10"/>
  <c r="P203" i="10"/>
  <c r="BI198" i="10"/>
  <c r="BH198" i="10"/>
  <c r="BG198" i="10"/>
  <c r="BF198" i="10"/>
  <c r="T198" i="10"/>
  <c r="R198" i="10"/>
  <c r="P198" i="10"/>
  <c r="BI193" i="10"/>
  <c r="BH193" i="10"/>
  <c r="BG193" i="10"/>
  <c r="BF193" i="10"/>
  <c r="T193" i="10"/>
  <c r="R193" i="10"/>
  <c r="P193" i="10"/>
  <c r="BI189" i="10"/>
  <c r="BH189" i="10"/>
  <c r="BG189" i="10"/>
  <c r="BF189" i="10"/>
  <c r="T189" i="10"/>
  <c r="R189" i="10"/>
  <c r="P189" i="10"/>
  <c r="BI186" i="10"/>
  <c r="BH186" i="10"/>
  <c r="BG186" i="10"/>
  <c r="BF186" i="10"/>
  <c r="T186" i="10"/>
  <c r="R186" i="10"/>
  <c r="P186" i="10"/>
  <c r="BI183" i="10"/>
  <c r="BH183" i="10"/>
  <c r="BG183" i="10"/>
  <c r="BF183" i="10"/>
  <c r="T183" i="10"/>
  <c r="R183" i="10"/>
  <c r="P183" i="10"/>
  <c r="BI180" i="10"/>
  <c r="BH180" i="10"/>
  <c r="BG180" i="10"/>
  <c r="BF180" i="10"/>
  <c r="T180" i="10"/>
  <c r="R180" i="10"/>
  <c r="P180" i="10"/>
  <c r="BI177" i="10"/>
  <c r="BH177" i="10"/>
  <c r="BG177" i="10"/>
  <c r="BF177" i="10"/>
  <c r="T177" i="10"/>
  <c r="R177" i="10"/>
  <c r="P177" i="10"/>
  <c r="BI174" i="10"/>
  <c r="BH174" i="10"/>
  <c r="BG174" i="10"/>
  <c r="BF174" i="10"/>
  <c r="T174" i="10"/>
  <c r="R174" i="10"/>
  <c r="P174" i="10"/>
  <c r="BI171" i="10"/>
  <c r="BH171" i="10"/>
  <c r="BG171" i="10"/>
  <c r="BF171" i="10"/>
  <c r="T171" i="10"/>
  <c r="R171" i="10"/>
  <c r="P171" i="10"/>
  <c r="BI168" i="10"/>
  <c r="BH168" i="10"/>
  <c r="BG168" i="10"/>
  <c r="BF168" i="10"/>
  <c r="T168" i="10"/>
  <c r="R168" i="10"/>
  <c r="P168" i="10"/>
  <c r="BI166" i="10"/>
  <c r="BH166" i="10"/>
  <c r="BG166" i="10"/>
  <c r="BF166" i="10"/>
  <c r="T166" i="10"/>
  <c r="R166" i="10"/>
  <c r="P166" i="10"/>
  <c r="BI161" i="10"/>
  <c r="BH161" i="10"/>
  <c r="BG161" i="10"/>
  <c r="BF161" i="10"/>
  <c r="T161" i="10"/>
  <c r="R161" i="10"/>
  <c r="P161" i="10"/>
  <c r="BI157" i="10"/>
  <c r="BH157" i="10"/>
  <c r="BG157" i="10"/>
  <c r="BF157" i="10"/>
  <c r="T157" i="10"/>
  <c r="R157" i="10"/>
  <c r="P157" i="10"/>
  <c r="BI154" i="10"/>
  <c r="BH154" i="10"/>
  <c r="BG154" i="10"/>
  <c r="BF154" i="10"/>
  <c r="T154" i="10"/>
  <c r="R154" i="10"/>
  <c r="P154" i="10"/>
  <c r="BI151" i="10"/>
  <c r="BH151" i="10"/>
  <c r="BG151" i="10"/>
  <c r="BF151" i="10"/>
  <c r="T151" i="10"/>
  <c r="R151" i="10"/>
  <c r="P151" i="10"/>
  <c r="BI148" i="10"/>
  <c r="BH148" i="10"/>
  <c r="BG148" i="10"/>
  <c r="BF148" i="10"/>
  <c r="T148" i="10"/>
  <c r="R148" i="10"/>
  <c r="P148" i="10"/>
  <c r="BI145" i="10"/>
  <c r="BH145" i="10"/>
  <c r="BG145" i="10"/>
  <c r="BF145" i="10"/>
  <c r="T145" i="10"/>
  <c r="R145" i="10"/>
  <c r="P145" i="10"/>
  <c r="BI142" i="10"/>
  <c r="BH142" i="10"/>
  <c r="BG142" i="10"/>
  <c r="BF142" i="10"/>
  <c r="T142" i="10"/>
  <c r="R142" i="10"/>
  <c r="P142" i="10"/>
  <c r="BI139" i="10"/>
  <c r="BH139" i="10"/>
  <c r="BG139" i="10"/>
  <c r="BF139" i="10"/>
  <c r="T139" i="10"/>
  <c r="R139" i="10"/>
  <c r="P139" i="10"/>
  <c r="BI136" i="10"/>
  <c r="BH136" i="10"/>
  <c r="BG136" i="10"/>
  <c r="BF136" i="10"/>
  <c r="T136" i="10"/>
  <c r="R136" i="10"/>
  <c r="P136" i="10"/>
  <c r="BI132" i="10"/>
  <c r="BH132" i="10"/>
  <c r="BG132" i="10"/>
  <c r="BF132" i="10"/>
  <c r="T132" i="10"/>
  <c r="R132" i="10"/>
  <c r="P132" i="10"/>
  <c r="BI129" i="10"/>
  <c r="BH129" i="10"/>
  <c r="BG129" i="10"/>
  <c r="BF129" i="10"/>
  <c r="T129" i="10"/>
  <c r="R129" i="10"/>
  <c r="P129" i="10"/>
  <c r="BI126" i="10"/>
  <c r="BH126" i="10"/>
  <c r="BG126" i="10"/>
  <c r="BF126" i="10"/>
  <c r="T126" i="10"/>
  <c r="R126" i="10"/>
  <c r="P126" i="10"/>
  <c r="F117" i="10"/>
  <c r="E115" i="10"/>
  <c r="F91" i="10"/>
  <c r="E89" i="10"/>
  <c r="J26" i="10"/>
  <c r="E26" i="10"/>
  <c r="J94" i="10" s="1"/>
  <c r="J25" i="10"/>
  <c r="J23" i="10"/>
  <c r="E23" i="10"/>
  <c r="J119" i="10" s="1"/>
  <c r="J22" i="10"/>
  <c r="J20" i="10"/>
  <c r="E20" i="10"/>
  <c r="F120" i="10" s="1"/>
  <c r="J19" i="10"/>
  <c r="J17" i="10"/>
  <c r="E17" i="10"/>
  <c r="F119" i="10" s="1"/>
  <c r="J16" i="10"/>
  <c r="J14" i="10"/>
  <c r="J117" i="10" s="1"/>
  <c r="E7" i="10"/>
  <c r="E111" i="10"/>
  <c r="J39" i="9"/>
  <c r="J38" i="9"/>
  <c r="AY103" i="1"/>
  <c r="J37" i="9"/>
  <c r="AX103" i="1"/>
  <c r="BI235" i="9"/>
  <c r="BH235" i="9"/>
  <c r="BG235" i="9"/>
  <c r="BF235" i="9"/>
  <c r="T235" i="9"/>
  <c r="R235" i="9"/>
  <c r="P235" i="9"/>
  <c r="BI232" i="9"/>
  <c r="BH232" i="9"/>
  <c r="BG232" i="9"/>
  <c r="BF232" i="9"/>
  <c r="T232" i="9"/>
  <c r="R232" i="9"/>
  <c r="P232" i="9"/>
  <c r="BI229" i="9"/>
  <c r="BH229" i="9"/>
  <c r="BG229" i="9"/>
  <c r="BF229" i="9"/>
  <c r="T229" i="9"/>
  <c r="R229" i="9"/>
  <c r="P229" i="9"/>
  <c r="BI226" i="9"/>
  <c r="BH226" i="9"/>
  <c r="BG226" i="9"/>
  <c r="BF226" i="9"/>
  <c r="T226" i="9"/>
  <c r="R226" i="9"/>
  <c r="P226" i="9"/>
  <c r="BI223" i="9"/>
  <c r="BH223" i="9"/>
  <c r="BG223" i="9"/>
  <c r="BF223" i="9"/>
  <c r="T223" i="9"/>
  <c r="R223" i="9"/>
  <c r="P223" i="9"/>
  <c r="BI220" i="9"/>
  <c r="BH220" i="9"/>
  <c r="BG220" i="9"/>
  <c r="BF220" i="9"/>
  <c r="T220" i="9"/>
  <c r="R220" i="9"/>
  <c r="P220" i="9"/>
  <c r="BI217" i="9"/>
  <c r="BH217" i="9"/>
  <c r="BG217" i="9"/>
  <c r="BF217" i="9"/>
  <c r="T217" i="9"/>
  <c r="R217" i="9"/>
  <c r="P217" i="9"/>
  <c r="BI214" i="9"/>
  <c r="BH214" i="9"/>
  <c r="BG214" i="9"/>
  <c r="BF214" i="9"/>
  <c r="T214" i="9"/>
  <c r="R214" i="9"/>
  <c r="P214" i="9"/>
  <c r="BI210" i="9"/>
  <c r="BH210" i="9"/>
  <c r="BG210" i="9"/>
  <c r="BF210" i="9"/>
  <c r="T210" i="9"/>
  <c r="R210" i="9"/>
  <c r="P210" i="9"/>
  <c r="BI207" i="9"/>
  <c r="BH207" i="9"/>
  <c r="BG207" i="9"/>
  <c r="BF207" i="9"/>
  <c r="T207" i="9"/>
  <c r="R207" i="9"/>
  <c r="P207" i="9"/>
  <c r="BI204" i="9"/>
  <c r="BH204" i="9"/>
  <c r="BG204" i="9"/>
  <c r="BF204" i="9"/>
  <c r="T204" i="9"/>
  <c r="R204" i="9"/>
  <c r="P204" i="9"/>
  <c r="BI200" i="9"/>
  <c r="BH200" i="9"/>
  <c r="BG200" i="9"/>
  <c r="BF200" i="9"/>
  <c r="T200" i="9"/>
  <c r="R200" i="9"/>
  <c r="P200" i="9"/>
  <c r="BI197" i="9"/>
  <c r="BH197" i="9"/>
  <c r="BG197" i="9"/>
  <c r="BF197" i="9"/>
  <c r="T197" i="9"/>
  <c r="R197" i="9"/>
  <c r="P197" i="9"/>
  <c r="BI194" i="9"/>
  <c r="BH194" i="9"/>
  <c r="BG194" i="9"/>
  <c r="BF194" i="9"/>
  <c r="T194" i="9"/>
  <c r="R194" i="9"/>
  <c r="P194" i="9"/>
  <c r="BI191" i="9"/>
  <c r="BH191" i="9"/>
  <c r="BG191" i="9"/>
  <c r="BF191" i="9"/>
  <c r="T191" i="9"/>
  <c r="R191" i="9"/>
  <c r="P191" i="9"/>
  <c r="BI188" i="9"/>
  <c r="BH188" i="9"/>
  <c r="BG188" i="9"/>
  <c r="BF188" i="9"/>
  <c r="T188" i="9"/>
  <c r="R188" i="9"/>
  <c r="P188" i="9"/>
  <c r="BI185" i="9"/>
  <c r="BH185" i="9"/>
  <c r="BG185" i="9"/>
  <c r="BF185" i="9"/>
  <c r="T185" i="9"/>
  <c r="R185" i="9"/>
  <c r="P185" i="9"/>
  <c r="BI182" i="9"/>
  <c r="BH182" i="9"/>
  <c r="BG182" i="9"/>
  <c r="BF182" i="9"/>
  <c r="T182" i="9"/>
  <c r="R182" i="9"/>
  <c r="P182" i="9"/>
  <c r="BI179" i="9"/>
  <c r="BH179" i="9"/>
  <c r="BG179" i="9"/>
  <c r="BF179" i="9"/>
  <c r="T179" i="9"/>
  <c r="R179" i="9"/>
  <c r="P179" i="9"/>
  <c r="BI176" i="9"/>
  <c r="BH176" i="9"/>
  <c r="BG176" i="9"/>
  <c r="BF176" i="9"/>
  <c r="T176" i="9"/>
  <c r="R176" i="9"/>
  <c r="P176" i="9"/>
  <c r="BI173" i="9"/>
  <c r="BH173" i="9"/>
  <c r="BG173" i="9"/>
  <c r="BF173" i="9"/>
  <c r="T173" i="9"/>
  <c r="R173" i="9"/>
  <c r="P173" i="9"/>
  <c r="BI170" i="9"/>
  <c r="BH170" i="9"/>
  <c r="BG170" i="9"/>
  <c r="BF170" i="9"/>
  <c r="T170" i="9"/>
  <c r="R170" i="9"/>
  <c r="P170" i="9"/>
  <c r="BI167" i="9"/>
  <c r="BH167" i="9"/>
  <c r="BG167" i="9"/>
  <c r="BF167" i="9"/>
  <c r="T167" i="9"/>
  <c r="R167" i="9"/>
  <c r="P167" i="9"/>
  <c r="BI164" i="9"/>
  <c r="BH164" i="9"/>
  <c r="BG164" i="9"/>
  <c r="BF164" i="9"/>
  <c r="T164" i="9"/>
  <c r="R164" i="9"/>
  <c r="P164" i="9"/>
  <c r="BI161" i="9"/>
  <c r="BH161" i="9"/>
  <c r="BG161" i="9"/>
  <c r="BF161" i="9"/>
  <c r="T161" i="9"/>
  <c r="R161" i="9"/>
  <c r="P161" i="9"/>
  <c r="BI158" i="9"/>
  <c r="BH158" i="9"/>
  <c r="BG158" i="9"/>
  <c r="BF158" i="9"/>
  <c r="T158" i="9"/>
  <c r="R158" i="9"/>
  <c r="P158" i="9"/>
  <c r="BI155" i="9"/>
  <c r="BH155" i="9"/>
  <c r="BG155" i="9"/>
  <c r="BF155" i="9"/>
  <c r="T155" i="9"/>
  <c r="R155" i="9"/>
  <c r="P155" i="9"/>
  <c r="BI152" i="9"/>
  <c r="BH152" i="9"/>
  <c r="BG152" i="9"/>
  <c r="BF152" i="9"/>
  <c r="T152" i="9"/>
  <c r="R152" i="9"/>
  <c r="P152" i="9"/>
  <c r="BI149" i="9"/>
  <c r="BH149" i="9"/>
  <c r="BG149" i="9"/>
  <c r="BF149" i="9"/>
  <c r="T149" i="9"/>
  <c r="R149" i="9"/>
  <c r="P149" i="9"/>
  <c r="BI145" i="9"/>
  <c r="BH145" i="9"/>
  <c r="BG145" i="9"/>
  <c r="BF145" i="9"/>
  <c r="T145" i="9"/>
  <c r="R145" i="9"/>
  <c r="P145" i="9"/>
  <c r="BI142" i="9"/>
  <c r="BH142" i="9"/>
  <c r="BG142" i="9"/>
  <c r="BF142" i="9"/>
  <c r="T142" i="9"/>
  <c r="R142" i="9"/>
  <c r="P142" i="9"/>
  <c r="BI139" i="9"/>
  <c r="BH139" i="9"/>
  <c r="BG139" i="9"/>
  <c r="BF139" i="9"/>
  <c r="T139" i="9"/>
  <c r="R139" i="9"/>
  <c r="P139" i="9"/>
  <c r="BI135" i="9"/>
  <c r="BH135" i="9"/>
  <c r="BG135" i="9"/>
  <c r="BF135" i="9"/>
  <c r="T135" i="9"/>
  <c r="R135" i="9"/>
  <c r="P135" i="9"/>
  <c r="BI132" i="9"/>
  <c r="BH132" i="9"/>
  <c r="BG132" i="9"/>
  <c r="BF132" i="9"/>
  <c r="T132" i="9"/>
  <c r="R132" i="9"/>
  <c r="P132" i="9"/>
  <c r="BI129" i="9"/>
  <c r="BH129" i="9"/>
  <c r="BG129" i="9"/>
  <c r="BF129" i="9"/>
  <c r="T129" i="9"/>
  <c r="R129" i="9"/>
  <c r="P129" i="9"/>
  <c r="BI126" i="9"/>
  <c r="BH126" i="9"/>
  <c r="BG126" i="9"/>
  <c r="BF126" i="9"/>
  <c r="T126" i="9"/>
  <c r="R126" i="9"/>
  <c r="P126" i="9"/>
  <c r="F117" i="9"/>
  <c r="E115" i="9"/>
  <c r="F91" i="9"/>
  <c r="E89" i="9"/>
  <c r="J26" i="9"/>
  <c r="E26" i="9"/>
  <c r="J94" i="9" s="1"/>
  <c r="J25" i="9"/>
  <c r="J23" i="9"/>
  <c r="E23" i="9"/>
  <c r="J119" i="9"/>
  <c r="J22" i="9"/>
  <c r="J20" i="9"/>
  <c r="E20" i="9"/>
  <c r="F94" i="9"/>
  <c r="J19" i="9"/>
  <c r="J17" i="9"/>
  <c r="E17" i="9"/>
  <c r="F93" i="9"/>
  <c r="J16" i="9"/>
  <c r="J14" i="9"/>
  <c r="J117" i="9" s="1"/>
  <c r="E7" i="9"/>
  <c r="E111" i="9" s="1"/>
  <c r="J39" i="8"/>
  <c r="J38" i="8"/>
  <c r="AY102" i="1"/>
  <c r="J37" i="8"/>
  <c r="AX102" i="1" s="1"/>
  <c r="BI128" i="8"/>
  <c r="BH128" i="8"/>
  <c r="BG128" i="8"/>
  <c r="BF128" i="8"/>
  <c r="T128" i="8"/>
  <c r="R128" i="8"/>
  <c r="P128" i="8"/>
  <c r="BI125" i="8"/>
  <c r="BH125" i="8"/>
  <c r="BG125" i="8"/>
  <c r="BF125" i="8"/>
  <c r="T125" i="8"/>
  <c r="R125" i="8"/>
  <c r="P125" i="8"/>
  <c r="F116" i="8"/>
  <c r="E114" i="8"/>
  <c r="F91" i="8"/>
  <c r="E89" i="8"/>
  <c r="J26" i="8"/>
  <c r="E26" i="8"/>
  <c r="J119" i="8" s="1"/>
  <c r="J25" i="8"/>
  <c r="J23" i="8"/>
  <c r="E23" i="8"/>
  <c r="J118" i="8" s="1"/>
  <c r="J22" i="8"/>
  <c r="J20" i="8"/>
  <c r="E20" i="8"/>
  <c r="F119" i="8" s="1"/>
  <c r="J19" i="8"/>
  <c r="J17" i="8"/>
  <c r="E17" i="8"/>
  <c r="F93" i="8" s="1"/>
  <c r="J16" i="8"/>
  <c r="J14" i="8"/>
  <c r="J116" i="8" s="1"/>
  <c r="E7" i="8"/>
  <c r="E110" i="8"/>
  <c r="J39" i="7"/>
  <c r="J38" i="7"/>
  <c r="AY101" i="1" s="1"/>
  <c r="J37" i="7"/>
  <c r="AX101" i="1" s="1"/>
  <c r="BI168" i="7"/>
  <c r="BH168" i="7"/>
  <c r="BG168" i="7"/>
  <c r="BF168" i="7"/>
  <c r="T168" i="7"/>
  <c r="R168" i="7"/>
  <c r="P168" i="7"/>
  <c r="BI165" i="7"/>
  <c r="BH165" i="7"/>
  <c r="BG165" i="7"/>
  <c r="BF165" i="7"/>
  <c r="T165" i="7"/>
  <c r="R165" i="7"/>
  <c r="P165" i="7"/>
  <c r="BI160" i="7"/>
  <c r="BH160" i="7"/>
  <c r="BG160" i="7"/>
  <c r="BF160" i="7"/>
  <c r="T160" i="7"/>
  <c r="R160" i="7"/>
  <c r="P160" i="7"/>
  <c r="BI157" i="7"/>
  <c r="BH157" i="7"/>
  <c r="BG157" i="7"/>
  <c r="BF157" i="7"/>
  <c r="T157" i="7"/>
  <c r="R157" i="7"/>
  <c r="P157" i="7"/>
  <c r="BI153" i="7"/>
  <c r="BH153" i="7"/>
  <c r="BG153" i="7"/>
  <c r="BF153" i="7"/>
  <c r="T153" i="7"/>
  <c r="R153" i="7"/>
  <c r="P153" i="7"/>
  <c r="BI150" i="7"/>
  <c r="BH150" i="7"/>
  <c r="BG150" i="7"/>
  <c r="BF150" i="7"/>
  <c r="T150" i="7"/>
  <c r="R150" i="7"/>
  <c r="P150" i="7"/>
  <c r="BI147" i="7"/>
  <c r="BH147" i="7"/>
  <c r="BG147" i="7"/>
  <c r="BF147" i="7"/>
  <c r="T147" i="7"/>
  <c r="R147" i="7"/>
  <c r="P147" i="7"/>
  <c r="BI144" i="7"/>
  <c r="BH144" i="7"/>
  <c r="BG144" i="7"/>
  <c r="BF144" i="7"/>
  <c r="T144" i="7"/>
  <c r="R144" i="7"/>
  <c r="P144" i="7"/>
  <c r="BI141" i="7"/>
  <c r="BH141" i="7"/>
  <c r="BG141" i="7"/>
  <c r="BF141" i="7"/>
  <c r="T141" i="7"/>
  <c r="R141" i="7"/>
  <c r="P141" i="7"/>
  <c r="BI138" i="7"/>
  <c r="BH138" i="7"/>
  <c r="BG138" i="7"/>
  <c r="BF138" i="7"/>
  <c r="T138" i="7"/>
  <c r="R138" i="7"/>
  <c r="P138" i="7"/>
  <c r="BI135" i="7"/>
  <c r="BH135" i="7"/>
  <c r="BG135" i="7"/>
  <c r="BF135" i="7"/>
  <c r="T135" i="7"/>
  <c r="R135" i="7"/>
  <c r="P135" i="7"/>
  <c r="BI132" i="7"/>
  <c r="BH132" i="7"/>
  <c r="BG132" i="7"/>
  <c r="BF132" i="7"/>
  <c r="T132" i="7"/>
  <c r="R132" i="7"/>
  <c r="P132" i="7"/>
  <c r="BI129" i="7"/>
  <c r="BH129" i="7"/>
  <c r="BG129" i="7"/>
  <c r="BF129" i="7"/>
  <c r="T129" i="7"/>
  <c r="R129" i="7"/>
  <c r="P129" i="7"/>
  <c r="BI126" i="7"/>
  <c r="BH126" i="7"/>
  <c r="BG126" i="7"/>
  <c r="BF126" i="7"/>
  <c r="T126" i="7"/>
  <c r="R126" i="7"/>
  <c r="P126" i="7"/>
  <c r="F117" i="7"/>
  <c r="E115" i="7"/>
  <c r="F91" i="7"/>
  <c r="E89" i="7"/>
  <c r="J26" i="7"/>
  <c r="E26" i="7"/>
  <c r="J120" i="7" s="1"/>
  <c r="J25" i="7"/>
  <c r="J23" i="7"/>
  <c r="E23" i="7"/>
  <c r="J93" i="7" s="1"/>
  <c r="J22" i="7"/>
  <c r="J20" i="7"/>
  <c r="E20" i="7"/>
  <c r="F94" i="7" s="1"/>
  <c r="J19" i="7"/>
  <c r="J17" i="7"/>
  <c r="E17" i="7"/>
  <c r="F119" i="7" s="1"/>
  <c r="J16" i="7"/>
  <c r="J14" i="7"/>
  <c r="J91" i="7" s="1"/>
  <c r="E7" i="7"/>
  <c r="E111" i="7"/>
  <c r="J39" i="6"/>
  <c r="J38" i="6"/>
  <c r="AY100" i="1" s="1"/>
  <c r="J37" i="6"/>
  <c r="AX100" i="1" s="1"/>
  <c r="BI182" i="6"/>
  <c r="BH182" i="6"/>
  <c r="BG182" i="6"/>
  <c r="BF182" i="6"/>
  <c r="T182" i="6"/>
  <c r="R182" i="6"/>
  <c r="P182" i="6"/>
  <c r="BI179" i="6"/>
  <c r="BH179" i="6"/>
  <c r="BG179" i="6"/>
  <c r="BF179" i="6"/>
  <c r="T179" i="6"/>
  <c r="R179" i="6"/>
  <c r="P179" i="6"/>
  <c r="BI176" i="6"/>
  <c r="BH176" i="6"/>
  <c r="BG176" i="6"/>
  <c r="BF176" i="6"/>
  <c r="T176" i="6"/>
  <c r="R176" i="6"/>
  <c r="P176" i="6"/>
  <c r="BI171" i="6"/>
  <c r="BH171" i="6"/>
  <c r="BG171" i="6"/>
  <c r="BF171" i="6"/>
  <c r="T171" i="6"/>
  <c r="R171" i="6"/>
  <c r="P171" i="6"/>
  <c r="BI168" i="6"/>
  <c r="BH168" i="6"/>
  <c r="BG168" i="6"/>
  <c r="BF168" i="6"/>
  <c r="T168" i="6"/>
  <c r="R168" i="6"/>
  <c r="P168" i="6"/>
  <c r="BI164" i="6"/>
  <c r="BH164" i="6"/>
  <c r="BG164" i="6"/>
  <c r="BF164" i="6"/>
  <c r="T164" i="6"/>
  <c r="R164" i="6"/>
  <c r="P164" i="6"/>
  <c r="BI161" i="6"/>
  <c r="BH161" i="6"/>
  <c r="BG161" i="6"/>
  <c r="BF161" i="6"/>
  <c r="T161" i="6"/>
  <c r="R161" i="6"/>
  <c r="P161" i="6"/>
  <c r="BI158" i="6"/>
  <c r="BH158" i="6"/>
  <c r="BG158" i="6"/>
  <c r="BF158" i="6"/>
  <c r="T158" i="6"/>
  <c r="R158" i="6"/>
  <c r="P158" i="6"/>
  <c r="BI155" i="6"/>
  <c r="BH155" i="6"/>
  <c r="BG155" i="6"/>
  <c r="BF155" i="6"/>
  <c r="T155" i="6"/>
  <c r="R155" i="6"/>
  <c r="P155" i="6"/>
  <c r="BI152" i="6"/>
  <c r="BH152" i="6"/>
  <c r="BG152" i="6"/>
  <c r="BF152" i="6"/>
  <c r="T152" i="6"/>
  <c r="R152" i="6"/>
  <c r="P152" i="6"/>
  <c r="BI149" i="6"/>
  <c r="BH149" i="6"/>
  <c r="BG149" i="6"/>
  <c r="BF149" i="6"/>
  <c r="T149" i="6"/>
  <c r="R149" i="6"/>
  <c r="P149" i="6"/>
  <c r="BI146" i="6"/>
  <c r="BH146" i="6"/>
  <c r="BG146" i="6"/>
  <c r="BF146" i="6"/>
  <c r="T146" i="6"/>
  <c r="R146" i="6"/>
  <c r="P146" i="6"/>
  <c r="BI143" i="6"/>
  <c r="BH143" i="6"/>
  <c r="BG143" i="6"/>
  <c r="BF143" i="6"/>
  <c r="T143" i="6"/>
  <c r="R143" i="6"/>
  <c r="P143" i="6"/>
  <c r="BI140" i="6"/>
  <c r="BH140" i="6"/>
  <c r="BG140" i="6"/>
  <c r="BF140" i="6"/>
  <c r="T140" i="6"/>
  <c r="R140" i="6"/>
  <c r="P140" i="6"/>
  <c r="BI137" i="6"/>
  <c r="BH137" i="6"/>
  <c r="BG137" i="6"/>
  <c r="BF137" i="6"/>
  <c r="T137" i="6"/>
  <c r="R137" i="6"/>
  <c r="P137" i="6"/>
  <c r="BI134" i="6"/>
  <c r="BH134" i="6"/>
  <c r="BG134" i="6"/>
  <c r="BF134" i="6"/>
  <c r="T134" i="6"/>
  <c r="R134" i="6"/>
  <c r="P134" i="6"/>
  <c r="BI131" i="6"/>
  <c r="BH131" i="6"/>
  <c r="BG131" i="6"/>
  <c r="BF131" i="6"/>
  <c r="T131" i="6"/>
  <c r="R131" i="6"/>
  <c r="P131" i="6"/>
  <c r="BI129" i="6"/>
  <c r="BH129" i="6"/>
  <c r="BG129" i="6"/>
  <c r="BF129" i="6"/>
  <c r="T129" i="6"/>
  <c r="R129" i="6"/>
  <c r="P129" i="6"/>
  <c r="BI126" i="6"/>
  <c r="BH126" i="6"/>
  <c r="BG126" i="6"/>
  <c r="BF126" i="6"/>
  <c r="T126" i="6"/>
  <c r="R126" i="6"/>
  <c r="P126" i="6"/>
  <c r="F117" i="6"/>
  <c r="E115" i="6"/>
  <c r="F91" i="6"/>
  <c r="E89" i="6"/>
  <c r="J26" i="6"/>
  <c r="E26" i="6"/>
  <c r="J94" i="6"/>
  <c r="J25" i="6"/>
  <c r="J23" i="6"/>
  <c r="E23" i="6"/>
  <c r="J119" i="6" s="1"/>
  <c r="J22" i="6"/>
  <c r="J20" i="6"/>
  <c r="E20" i="6"/>
  <c r="F120" i="6"/>
  <c r="J19" i="6"/>
  <c r="J17" i="6"/>
  <c r="E17" i="6"/>
  <c r="F93" i="6"/>
  <c r="J16" i="6"/>
  <c r="J14" i="6"/>
  <c r="J91" i="6" s="1"/>
  <c r="E7" i="6"/>
  <c r="E85" i="6"/>
  <c r="J39" i="5"/>
  <c r="J38" i="5"/>
  <c r="AY99" i="1" s="1"/>
  <c r="J37" i="5"/>
  <c r="AX99" i="1" s="1"/>
  <c r="BI172" i="5"/>
  <c r="BH172" i="5"/>
  <c r="BG172" i="5"/>
  <c r="BF172" i="5"/>
  <c r="T172" i="5"/>
  <c r="R172" i="5"/>
  <c r="P172" i="5"/>
  <c r="BI169" i="5"/>
  <c r="BH169" i="5"/>
  <c r="BG169" i="5"/>
  <c r="BF169" i="5"/>
  <c r="T169" i="5"/>
  <c r="R169" i="5"/>
  <c r="P169" i="5"/>
  <c r="BI165" i="5"/>
  <c r="BH165" i="5"/>
  <c r="BG165" i="5"/>
  <c r="BF165" i="5"/>
  <c r="T165" i="5"/>
  <c r="R165" i="5"/>
  <c r="P165" i="5"/>
  <c r="BI163" i="5"/>
  <c r="BH163" i="5"/>
  <c r="BG163" i="5"/>
  <c r="BF163" i="5"/>
  <c r="T163" i="5"/>
  <c r="R163" i="5"/>
  <c r="P163" i="5"/>
  <c r="BI159" i="5"/>
  <c r="BH159" i="5"/>
  <c r="BG159" i="5"/>
  <c r="BF159" i="5"/>
  <c r="T159" i="5"/>
  <c r="R159" i="5"/>
  <c r="P159" i="5"/>
  <c r="BI156" i="5"/>
  <c r="BH156" i="5"/>
  <c r="BG156" i="5"/>
  <c r="BF156" i="5"/>
  <c r="T156" i="5"/>
  <c r="R156" i="5"/>
  <c r="P156" i="5"/>
  <c r="BI153" i="5"/>
  <c r="BH153" i="5"/>
  <c r="BG153" i="5"/>
  <c r="BF153" i="5"/>
  <c r="T153" i="5"/>
  <c r="R153" i="5"/>
  <c r="P153" i="5"/>
  <c r="BI150" i="5"/>
  <c r="BH150" i="5"/>
  <c r="BG150" i="5"/>
  <c r="BF150" i="5"/>
  <c r="T150" i="5"/>
  <c r="R150" i="5"/>
  <c r="P150" i="5"/>
  <c r="BI147" i="5"/>
  <c r="BH147" i="5"/>
  <c r="BG147" i="5"/>
  <c r="BF147" i="5"/>
  <c r="T147" i="5"/>
  <c r="R147" i="5"/>
  <c r="P147" i="5"/>
  <c r="BI144" i="5"/>
  <c r="BH144" i="5"/>
  <c r="BG144" i="5"/>
  <c r="BF144" i="5"/>
  <c r="T144" i="5"/>
  <c r="R144" i="5"/>
  <c r="P144" i="5"/>
  <c r="BI141" i="5"/>
  <c r="BH141" i="5"/>
  <c r="BG141" i="5"/>
  <c r="BF141" i="5"/>
  <c r="T141" i="5"/>
  <c r="R141" i="5"/>
  <c r="P141" i="5"/>
  <c r="BI138" i="5"/>
  <c r="BH138" i="5"/>
  <c r="BG138" i="5"/>
  <c r="BF138" i="5"/>
  <c r="T138" i="5"/>
  <c r="R138" i="5"/>
  <c r="P138" i="5"/>
  <c r="BI135" i="5"/>
  <c r="BH135" i="5"/>
  <c r="BG135" i="5"/>
  <c r="BF135" i="5"/>
  <c r="T135" i="5"/>
  <c r="R135" i="5"/>
  <c r="P135" i="5"/>
  <c r="BI132" i="5"/>
  <c r="BH132" i="5"/>
  <c r="BG132" i="5"/>
  <c r="BF132" i="5"/>
  <c r="T132" i="5"/>
  <c r="R132" i="5"/>
  <c r="P132" i="5"/>
  <c r="BI129" i="5"/>
  <c r="BH129" i="5"/>
  <c r="BG129" i="5"/>
  <c r="BF129" i="5"/>
  <c r="T129" i="5"/>
  <c r="R129" i="5"/>
  <c r="P129" i="5"/>
  <c r="BI126" i="5"/>
  <c r="BH126" i="5"/>
  <c r="BG126" i="5"/>
  <c r="BF126" i="5"/>
  <c r="T126" i="5"/>
  <c r="R126" i="5"/>
  <c r="P126" i="5"/>
  <c r="F117" i="5"/>
  <c r="E115" i="5"/>
  <c r="F91" i="5"/>
  <c r="E89" i="5"/>
  <c r="J26" i="5"/>
  <c r="E26" i="5"/>
  <c r="J120" i="5" s="1"/>
  <c r="J25" i="5"/>
  <c r="J23" i="5"/>
  <c r="E23" i="5"/>
  <c r="J93" i="5"/>
  <c r="J22" i="5"/>
  <c r="J20" i="5"/>
  <c r="E20" i="5"/>
  <c r="F120" i="5" s="1"/>
  <c r="J19" i="5"/>
  <c r="J17" i="5"/>
  <c r="E17" i="5"/>
  <c r="F119" i="5" s="1"/>
  <c r="J16" i="5"/>
  <c r="J14" i="5"/>
  <c r="J117" i="5"/>
  <c r="E7" i="5"/>
  <c r="E85" i="5" s="1"/>
  <c r="J39" i="4"/>
  <c r="J38" i="4"/>
  <c r="AY98" i="1"/>
  <c r="J37" i="4"/>
  <c r="AX98" i="1" s="1"/>
  <c r="BI155" i="4"/>
  <c r="BH155" i="4"/>
  <c r="BG155" i="4"/>
  <c r="BF155" i="4"/>
  <c r="T155" i="4"/>
  <c r="R155" i="4"/>
  <c r="P155" i="4"/>
  <c r="BI151" i="4"/>
  <c r="BH151" i="4"/>
  <c r="BG151" i="4"/>
  <c r="BF151" i="4"/>
  <c r="T151" i="4"/>
  <c r="R151" i="4"/>
  <c r="P151" i="4"/>
  <c r="BI148" i="4"/>
  <c r="BH148" i="4"/>
  <c r="BG148" i="4"/>
  <c r="BF148" i="4"/>
  <c r="T148" i="4"/>
  <c r="R148" i="4"/>
  <c r="P148" i="4"/>
  <c r="BI144" i="4"/>
  <c r="BH144" i="4"/>
  <c r="BG144" i="4"/>
  <c r="BF144" i="4"/>
  <c r="T144" i="4"/>
  <c r="R144" i="4"/>
  <c r="P144" i="4"/>
  <c r="BI141" i="4"/>
  <c r="BH141" i="4"/>
  <c r="BG141" i="4"/>
  <c r="BF141" i="4"/>
  <c r="T141" i="4"/>
  <c r="R141" i="4"/>
  <c r="P141" i="4"/>
  <c r="BI138" i="4"/>
  <c r="BH138" i="4"/>
  <c r="BG138" i="4"/>
  <c r="BF138" i="4"/>
  <c r="T138" i="4"/>
  <c r="R138" i="4"/>
  <c r="P138" i="4"/>
  <c r="BI135" i="4"/>
  <c r="BH135" i="4"/>
  <c r="BG135" i="4"/>
  <c r="BF135" i="4"/>
  <c r="T135" i="4"/>
  <c r="R135" i="4"/>
  <c r="P135" i="4"/>
  <c r="BI132" i="4"/>
  <c r="BH132" i="4"/>
  <c r="BG132" i="4"/>
  <c r="BF132" i="4"/>
  <c r="T132" i="4"/>
  <c r="R132" i="4"/>
  <c r="P132" i="4"/>
  <c r="BI129" i="4"/>
  <c r="BH129" i="4"/>
  <c r="BG129" i="4"/>
  <c r="BF129" i="4"/>
  <c r="T129" i="4"/>
  <c r="R129" i="4"/>
  <c r="P129" i="4"/>
  <c r="BI126" i="4"/>
  <c r="BH126" i="4"/>
  <c r="BG126" i="4"/>
  <c r="BF126" i="4"/>
  <c r="T126" i="4"/>
  <c r="R126" i="4"/>
  <c r="P126" i="4"/>
  <c r="F117" i="4"/>
  <c r="E115" i="4"/>
  <c r="F91" i="4"/>
  <c r="E89" i="4"/>
  <c r="J26" i="4"/>
  <c r="E26" i="4"/>
  <c r="J94" i="4"/>
  <c r="J25" i="4"/>
  <c r="J23" i="4"/>
  <c r="E23" i="4"/>
  <c r="J119" i="4" s="1"/>
  <c r="J22" i="4"/>
  <c r="J20" i="4"/>
  <c r="E20" i="4"/>
  <c r="F94" i="4"/>
  <c r="J19" i="4"/>
  <c r="J17" i="4"/>
  <c r="E17" i="4"/>
  <c r="F119" i="4"/>
  <c r="J16" i="4"/>
  <c r="J14" i="4"/>
  <c r="J117" i="4" s="1"/>
  <c r="E7" i="4"/>
  <c r="E111" i="4"/>
  <c r="J39" i="3"/>
  <c r="J38" i="3"/>
  <c r="AY97" i="1" s="1"/>
  <c r="J37" i="3"/>
  <c r="AX97" i="1" s="1"/>
  <c r="BI209" i="3"/>
  <c r="BH209" i="3"/>
  <c r="BG209" i="3"/>
  <c r="BF209" i="3"/>
  <c r="T209" i="3"/>
  <c r="R209" i="3"/>
  <c r="P209" i="3"/>
  <c r="BI205" i="3"/>
  <c r="BH205" i="3"/>
  <c r="BG205" i="3"/>
  <c r="BF205" i="3"/>
  <c r="T205" i="3"/>
  <c r="R205" i="3"/>
  <c r="P205" i="3"/>
  <c r="BI202" i="3"/>
  <c r="BH202" i="3"/>
  <c r="BG202" i="3"/>
  <c r="BF202" i="3"/>
  <c r="T202" i="3"/>
  <c r="R202" i="3"/>
  <c r="P202" i="3"/>
  <c r="BI199" i="3"/>
  <c r="BH199" i="3"/>
  <c r="BG199" i="3"/>
  <c r="BF199" i="3"/>
  <c r="T199" i="3"/>
  <c r="R199" i="3"/>
  <c r="P199" i="3"/>
  <c r="BI192" i="3"/>
  <c r="BH192" i="3"/>
  <c r="BG192" i="3"/>
  <c r="BF192" i="3"/>
  <c r="T192" i="3"/>
  <c r="R192" i="3"/>
  <c r="P192" i="3"/>
  <c r="BI189" i="3"/>
  <c r="BH189" i="3"/>
  <c r="BG189" i="3"/>
  <c r="BF189" i="3"/>
  <c r="T189" i="3"/>
  <c r="R189" i="3"/>
  <c r="P189" i="3"/>
  <c r="BI185" i="3"/>
  <c r="BH185" i="3"/>
  <c r="BG185" i="3"/>
  <c r="BF185" i="3"/>
  <c r="T185" i="3"/>
  <c r="R185" i="3"/>
  <c r="P185" i="3"/>
  <c r="BI182" i="3"/>
  <c r="BH182" i="3"/>
  <c r="BG182" i="3"/>
  <c r="BF182" i="3"/>
  <c r="T182" i="3"/>
  <c r="R182" i="3"/>
  <c r="P182" i="3"/>
  <c r="BI179" i="3"/>
  <c r="BH179" i="3"/>
  <c r="BG179" i="3"/>
  <c r="BF179" i="3"/>
  <c r="T179" i="3"/>
  <c r="R179" i="3"/>
  <c r="P179" i="3"/>
  <c r="BI176" i="3"/>
  <c r="BH176" i="3"/>
  <c r="BG176" i="3"/>
  <c r="BF176" i="3"/>
  <c r="T176" i="3"/>
  <c r="R176" i="3"/>
  <c r="P176" i="3"/>
  <c r="BI173" i="3"/>
  <c r="BH173" i="3"/>
  <c r="BG173" i="3"/>
  <c r="BF173" i="3"/>
  <c r="T173" i="3"/>
  <c r="R173" i="3"/>
  <c r="P173" i="3"/>
  <c r="BI170" i="3"/>
  <c r="BH170" i="3"/>
  <c r="BG170" i="3"/>
  <c r="BF170" i="3"/>
  <c r="T170" i="3"/>
  <c r="R170" i="3"/>
  <c r="P170" i="3"/>
  <c r="BI167" i="3"/>
  <c r="BH167" i="3"/>
  <c r="BG167" i="3"/>
  <c r="BF167" i="3"/>
  <c r="T167" i="3"/>
  <c r="R167" i="3"/>
  <c r="P167" i="3"/>
  <c r="BI164" i="3"/>
  <c r="BH164" i="3"/>
  <c r="BG164" i="3"/>
  <c r="BF164" i="3"/>
  <c r="T164" i="3"/>
  <c r="R164" i="3"/>
  <c r="P164" i="3"/>
  <c r="BI161" i="3"/>
  <c r="BH161" i="3"/>
  <c r="BG161" i="3"/>
  <c r="BF161" i="3"/>
  <c r="T161" i="3"/>
  <c r="R161" i="3"/>
  <c r="P161" i="3"/>
  <c r="BI158" i="3"/>
  <c r="BH158" i="3"/>
  <c r="BG158" i="3"/>
  <c r="BF158" i="3"/>
  <c r="T158" i="3"/>
  <c r="R158" i="3"/>
  <c r="P158" i="3"/>
  <c r="BI155" i="3"/>
  <c r="BH155" i="3"/>
  <c r="BG155" i="3"/>
  <c r="BF155" i="3"/>
  <c r="T155" i="3"/>
  <c r="R155" i="3"/>
  <c r="P155" i="3"/>
  <c r="BI152" i="3"/>
  <c r="BH152" i="3"/>
  <c r="BG152" i="3"/>
  <c r="BF152" i="3"/>
  <c r="T152" i="3"/>
  <c r="R152" i="3"/>
  <c r="P152" i="3"/>
  <c r="BI149" i="3"/>
  <c r="BH149" i="3"/>
  <c r="BG149" i="3"/>
  <c r="BF149" i="3"/>
  <c r="T149" i="3"/>
  <c r="R149" i="3"/>
  <c r="P149" i="3"/>
  <c r="BI146" i="3"/>
  <c r="BH146" i="3"/>
  <c r="BG146" i="3"/>
  <c r="BF146" i="3"/>
  <c r="T146" i="3"/>
  <c r="R146" i="3"/>
  <c r="P146" i="3"/>
  <c r="BI142" i="3"/>
  <c r="BH142" i="3"/>
  <c r="BG142" i="3"/>
  <c r="BF142" i="3"/>
  <c r="T142" i="3"/>
  <c r="R142" i="3"/>
  <c r="P142" i="3"/>
  <c r="BI139" i="3"/>
  <c r="BH139" i="3"/>
  <c r="BG139" i="3"/>
  <c r="BF139" i="3"/>
  <c r="T139" i="3"/>
  <c r="R139" i="3"/>
  <c r="P139" i="3"/>
  <c r="BI135" i="3"/>
  <c r="BH135" i="3"/>
  <c r="BG135" i="3"/>
  <c r="BF135" i="3"/>
  <c r="T135" i="3"/>
  <c r="R135" i="3"/>
  <c r="P135" i="3"/>
  <c r="BI132" i="3"/>
  <c r="BH132" i="3"/>
  <c r="BG132" i="3"/>
  <c r="BF132" i="3"/>
  <c r="T132" i="3"/>
  <c r="R132" i="3"/>
  <c r="P132" i="3"/>
  <c r="BI129" i="3"/>
  <c r="BH129" i="3"/>
  <c r="BG129" i="3"/>
  <c r="BF129" i="3"/>
  <c r="T129" i="3"/>
  <c r="R129" i="3"/>
  <c r="P129" i="3"/>
  <c r="BI126" i="3"/>
  <c r="BH126" i="3"/>
  <c r="BG126" i="3"/>
  <c r="BF126" i="3"/>
  <c r="T126" i="3"/>
  <c r="R126" i="3"/>
  <c r="P126" i="3"/>
  <c r="F117" i="3"/>
  <c r="E115" i="3"/>
  <c r="F91" i="3"/>
  <c r="E89" i="3"/>
  <c r="J26" i="3"/>
  <c r="E26" i="3"/>
  <c r="J120" i="3" s="1"/>
  <c r="J25" i="3"/>
  <c r="J23" i="3"/>
  <c r="E23" i="3"/>
  <c r="J119" i="3" s="1"/>
  <c r="J22" i="3"/>
  <c r="J20" i="3"/>
  <c r="E20" i="3"/>
  <c r="F94" i="3"/>
  <c r="J19" i="3"/>
  <c r="J17" i="3"/>
  <c r="E17" i="3"/>
  <c r="F93" i="3" s="1"/>
  <c r="J16" i="3"/>
  <c r="J14" i="3"/>
  <c r="J91" i="3"/>
  <c r="E7" i="3"/>
  <c r="E111" i="3" s="1"/>
  <c r="J37" i="2"/>
  <c r="J36" i="2"/>
  <c r="AY95" i="1" s="1"/>
  <c r="J35" i="2"/>
  <c r="AX95" i="1" s="1"/>
  <c r="BI362" i="2"/>
  <c r="BH362" i="2"/>
  <c r="BG362" i="2"/>
  <c r="BF362" i="2"/>
  <c r="T362" i="2"/>
  <c r="R362" i="2"/>
  <c r="P362" i="2"/>
  <c r="BI359" i="2"/>
  <c r="BH359" i="2"/>
  <c r="BG359" i="2"/>
  <c r="BF359" i="2"/>
  <c r="T359" i="2"/>
  <c r="R359" i="2"/>
  <c r="P359" i="2"/>
  <c r="BI355" i="2"/>
  <c r="BH355" i="2"/>
  <c r="BG355" i="2"/>
  <c r="BF355" i="2"/>
  <c r="T355" i="2"/>
  <c r="R355" i="2"/>
  <c r="P355" i="2"/>
  <c r="BI351" i="2"/>
  <c r="BH351" i="2"/>
  <c r="BG351" i="2"/>
  <c r="BF351" i="2"/>
  <c r="T351" i="2"/>
  <c r="R351" i="2"/>
  <c r="P351" i="2"/>
  <c r="BI348" i="2"/>
  <c r="BH348" i="2"/>
  <c r="BG348" i="2"/>
  <c r="BF348" i="2"/>
  <c r="T348" i="2"/>
  <c r="R348" i="2"/>
  <c r="P348" i="2"/>
  <c r="BI345" i="2"/>
  <c r="BH345" i="2"/>
  <c r="BG345" i="2"/>
  <c r="BF345" i="2"/>
  <c r="T345" i="2"/>
  <c r="R345" i="2"/>
  <c r="P345" i="2"/>
  <c r="BI341" i="2"/>
  <c r="BH341" i="2"/>
  <c r="BG341" i="2"/>
  <c r="BF341" i="2"/>
  <c r="T341" i="2"/>
  <c r="R341" i="2"/>
  <c r="P341" i="2"/>
  <c r="BI338" i="2"/>
  <c r="BH338" i="2"/>
  <c r="BG338" i="2"/>
  <c r="BF338" i="2"/>
  <c r="T338" i="2"/>
  <c r="R338" i="2"/>
  <c r="P338" i="2"/>
  <c r="BI334" i="2"/>
  <c r="BH334" i="2"/>
  <c r="BG334" i="2"/>
  <c r="BF334" i="2"/>
  <c r="T334" i="2"/>
  <c r="R334" i="2"/>
  <c r="P334" i="2"/>
  <c r="BI331" i="2"/>
  <c r="BH331" i="2"/>
  <c r="BG331" i="2"/>
  <c r="BF331" i="2"/>
  <c r="T331" i="2"/>
  <c r="R331" i="2"/>
  <c r="P331" i="2"/>
  <c r="BI328" i="2"/>
  <c r="BH328" i="2"/>
  <c r="BG328" i="2"/>
  <c r="BF328" i="2"/>
  <c r="T328" i="2"/>
  <c r="R328" i="2"/>
  <c r="P328" i="2"/>
  <c r="BI325" i="2"/>
  <c r="BH325" i="2"/>
  <c r="BG325" i="2"/>
  <c r="BF325" i="2"/>
  <c r="T325" i="2"/>
  <c r="R325" i="2"/>
  <c r="P325" i="2"/>
  <c r="BI322" i="2"/>
  <c r="BH322" i="2"/>
  <c r="BG322" i="2"/>
  <c r="BF322" i="2"/>
  <c r="T322" i="2"/>
  <c r="R322" i="2"/>
  <c r="P322" i="2"/>
  <c r="BI320" i="2"/>
  <c r="BH320" i="2"/>
  <c r="BG320" i="2"/>
  <c r="BF320" i="2"/>
  <c r="T320" i="2"/>
  <c r="R320" i="2"/>
  <c r="P320" i="2"/>
  <c r="BI315" i="2"/>
  <c r="BH315" i="2"/>
  <c r="BG315" i="2"/>
  <c r="BF315" i="2"/>
  <c r="T315" i="2"/>
  <c r="R315" i="2"/>
  <c r="P315" i="2"/>
  <c r="BI312" i="2"/>
  <c r="BH312" i="2"/>
  <c r="BG312" i="2"/>
  <c r="BF312" i="2"/>
  <c r="T312" i="2"/>
  <c r="R312" i="2"/>
  <c r="P312" i="2"/>
  <c r="BI309" i="2"/>
  <c r="BH309" i="2"/>
  <c r="BG309" i="2"/>
  <c r="BF309" i="2"/>
  <c r="T309" i="2"/>
  <c r="R309" i="2"/>
  <c r="P309" i="2"/>
  <c r="BI306" i="2"/>
  <c r="BH306" i="2"/>
  <c r="BG306" i="2"/>
  <c r="BF306" i="2"/>
  <c r="T306" i="2"/>
  <c r="R306" i="2"/>
  <c r="P306" i="2"/>
  <c r="BI301" i="2"/>
  <c r="BH301" i="2"/>
  <c r="BG301" i="2"/>
  <c r="BF301" i="2"/>
  <c r="T301" i="2"/>
  <c r="R301" i="2"/>
  <c r="P301" i="2"/>
  <c r="BI298" i="2"/>
  <c r="BH298" i="2"/>
  <c r="BG298" i="2"/>
  <c r="BF298" i="2"/>
  <c r="T298" i="2"/>
  <c r="R298" i="2"/>
  <c r="P298" i="2"/>
  <c r="BI295" i="2"/>
  <c r="BH295" i="2"/>
  <c r="BG295" i="2"/>
  <c r="BF295" i="2"/>
  <c r="T295" i="2"/>
  <c r="R295" i="2"/>
  <c r="P295" i="2"/>
  <c r="BI292" i="2"/>
  <c r="BH292" i="2"/>
  <c r="BG292" i="2"/>
  <c r="BF292" i="2"/>
  <c r="T292" i="2"/>
  <c r="R292" i="2"/>
  <c r="P292" i="2"/>
  <c r="BI289" i="2"/>
  <c r="BH289" i="2"/>
  <c r="BG289" i="2"/>
  <c r="BF289" i="2"/>
  <c r="T289" i="2"/>
  <c r="R289" i="2"/>
  <c r="P289" i="2"/>
  <c r="BI285" i="2"/>
  <c r="BH285" i="2"/>
  <c r="BG285" i="2"/>
  <c r="BF285" i="2"/>
  <c r="T285" i="2"/>
  <c r="R285" i="2"/>
  <c r="P285" i="2"/>
  <c r="BI281" i="2"/>
  <c r="BH281" i="2"/>
  <c r="BG281" i="2"/>
  <c r="BF281" i="2"/>
  <c r="T281" i="2"/>
  <c r="R281" i="2"/>
  <c r="P281" i="2"/>
  <c r="BI278" i="2"/>
  <c r="BH278" i="2"/>
  <c r="BG278" i="2"/>
  <c r="BF278" i="2"/>
  <c r="T278" i="2"/>
  <c r="R278" i="2"/>
  <c r="P278" i="2"/>
  <c r="BI275" i="2"/>
  <c r="BH275" i="2"/>
  <c r="BG275" i="2"/>
  <c r="BF275" i="2"/>
  <c r="T275" i="2"/>
  <c r="R275" i="2"/>
  <c r="P275" i="2"/>
  <c r="BI266" i="2"/>
  <c r="BH266" i="2"/>
  <c r="BG266" i="2"/>
  <c r="BF266" i="2"/>
  <c r="T266" i="2"/>
  <c r="R266" i="2"/>
  <c r="P266" i="2"/>
  <c r="BI258" i="2"/>
  <c r="BH258" i="2"/>
  <c r="BG258" i="2"/>
  <c r="BF258" i="2"/>
  <c r="T258" i="2"/>
  <c r="R258" i="2"/>
  <c r="P258" i="2"/>
  <c r="BI255" i="2"/>
  <c r="BH255" i="2"/>
  <c r="BG255" i="2"/>
  <c r="BF255" i="2"/>
  <c r="T255" i="2"/>
  <c r="R255" i="2"/>
  <c r="P255" i="2"/>
  <c r="BI252" i="2"/>
  <c r="BH252" i="2"/>
  <c r="BG252" i="2"/>
  <c r="BF252" i="2"/>
  <c r="T252" i="2"/>
  <c r="R252" i="2"/>
  <c r="P252" i="2"/>
  <c r="BI248" i="2"/>
  <c r="BH248" i="2"/>
  <c r="BG248" i="2"/>
  <c r="BF248" i="2"/>
  <c r="T248" i="2"/>
  <c r="R248" i="2"/>
  <c r="P248" i="2"/>
  <c r="BI239" i="2"/>
  <c r="BH239" i="2"/>
  <c r="BG239" i="2"/>
  <c r="BF239" i="2"/>
  <c r="T239" i="2"/>
  <c r="R239" i="2"/>
  <c r="P239" i="2"/>
  <c r="BI231" i="2"/>
  <c r="BH231" i="2"/>
  <c r="BG231" i="2"/>
  <c r="BF231" i="2"/>
  <c r="T231" i="2"/>
  <c r="R231" i="2"/>
  <c r="P231" i="2"/>
  <c r="BI228" i="2"/>
  <c r="BH228" i="2"/>
  <c r="BG228" i="2"/>
  <c r="BF228" i="2"/>
  <c r="T228" i="2"/>
  <c r="R228" i="2"/>
  <c r="P228" i="2"/>
  <c r="BI225" i="2"/>
  <c r="BH225" i="2"/>
  <c r="BG225" i="2"/>
  <c r="BF225" i="2"/>
  <c r="T225" i="2"/>
  <c r="R225" i="2"/>
  <c r="P225" i="2"/>
  <c r="BI221" i="2"/>
  <c r="BH221" i="2"/>
  <c r="BG221" i="2"/>
  <c r="BF221" i="2"/>
  <c r="T221" i="2"/>
  <c r="R221" i="2"/>
  <c r="P221" i="2"/>
  <c r="BI217" i="2"/>
  <c r="BH217" i="2"/>
  <c r="BG217" i="2"/>
  <c r="BF217" i="2"/>
  <c r="T217" i="2"/>
  <c r="R217" i="2"/>
  <c r="P217" i="2"/>
  <c r="BI214" i="2"/>
  <c r="BH214" i="2"/>
  <c r="BG214" i="2"/>
  <c r="BF214" i="2"/>
  <c r="T214" i="2"/>
  <c r="R214" i="2"/>
  <c r="P214" i="2"/>
  <c r="BI209" i="2"/>
  <c r="BH209" i="2"/>
  <c r="BG209" i="2"/>
  <c r="BF209" i="2"/>
  <c r="T209" i="2"/>
  <c r="R209" i="2"/>
  <c r="P209" i="2"/>
  <c r="BI194" i="2"/>
  <c r="BH194" i="2"/>
  <c r="BG194" i="2"/>
  <c r="BF194" i="2"/>
  <c r="T194" i="2"/>
  <c r="R194" i="2"/>
  <c r="P194" i="2"/>
  <c r="BI191" i="2"/>
  <c r="BH191" i="2"/>
  <c r="BG191" i="2"/>
  <c r="BF191" i="2"/>
  <c r="T191" i="2"/>
  <c r="R191" i="2"/>
  <c r="P191" i="2"/>
  <c r="BI188" i="2"/>
  <c r="BH188" i="2"/>
  <c r="BG188" i="2"/>
  <c r="BF188" i="2"/>
  <c r="T188" i="2"/>
  <c r="R188" i="2"/>
  <c r="P188" i="2"/>
  <c r="BI185" i="2"/>
  <c r="BH185" i="2"/>
  <c r="BG185" i="2"/>
  <c r="BF185" i="2"/>
  <c r="T185" i="2"/>
  <c r="R185" i="2"/>
  <c r="P185" i="2"/>
  <c r="BI182" i="2"/>
  <c r="BH182" i="2"/>
  <c r="BG182" i="2"/>
  <c r="BF182" i="2"/>
  <c r="T182" i="2"/>
  <c r="R182" i="2"/>
  <c r="P182" i="2"/>
  <c r="BI179" i="2"/>
  <c r="BH179" i="2"/>
  <c r="BG179" i="2"/>
  <c r="BF179" i="2"/>
  <c r="T179" i="2"/>
  <c r="R179" i="2"/>
  <c r="P179" i="2"/>
  <c r="BI176" i="2"/>
  <c r="BH176" i="2"/>
  <c r="BG176" i="2"/>
  <c r="BF176" i="2"/>
  <c r="T176" i="2"/>
  <c r="R176" i="2"/>
  <c r="P176" i="2"/>
  <c r="BI168" i="2"/>
  <c r="BH168" i="2"/>
  <c r="BG168" i="2"/>
  <c r="BF168" i="2"/>
  <c r="T168" i="2"/>
  <c r="R168" i="2"/>
  <c r="P168" i="2"/>
  <c r="BI159" i="2"/>
  <c r="BH159" i="2"/>
  <c r="BG159" i="2"/>
  <c r="BF159" i="2"/>
  <c r="T159" i="2"/>
  <c r="R159" i="2"/>
  <c r="P159" i="2"/>
  <c r="BI151" i="2"/>
  <c r="BH151" i="2"/>
  <c r="BG151" i="2"/>
  <c r="BF151" i="2"/>
  <c r="T151" i="2"/>
  <c r="R151" i="2"/>
  <c r="P151" i="2"/>
  <c r="BI148" i="2"/>
  <c r="BH148" i="2"/>
  <c r="BG148" i="2"/>
  <c r="BF148" i="2"/>
  <c r="T148" i="2"/>
  <c r="R148" i="2"/>
  <c r="P148" i="2"/>
  <c r="BI137" i="2"/>
  <c r="BH137" i="2"/>
  <c r="BG137" i="2"/>
  <c r="BF137" i="2"/>
  <c r="T137" i="2"/>
  <c r="R137" i="2"/>
  <c r="P137" i="2"/>
  <c r="BI131" i="2"/>
  <c r="BH131" i="2"/>
  <c r="BG131" i="2"/>
  <c r="BF131" i="2"/>
  <c r="T131" i="2"/>
  <c r="R131" i="2"/>
  <c r="P131" i="2"/>
  <c r="BI127" i="2"/>
  <c r="BH127" i="2"/>
  <c r="BG127" i="2"/>
  <c r="BF127" i="2"/>
  <c r="T127" i="2"/>
  <c r="R127" i="2"/>
  <c r="P127" i="2"/>
  <c r="BI122" i="2"/>
  <c r="BH122" i="2"/>
  <c r="BG122" i="2"/>
  <c r="BF122" i="2"/>
  <c r="T122" i="2"/>
  <c r="R122" i="2"/>
  <c r="P122" i="2"/>
  <c r="F113" i="2"/>
  <c r="E111" i="2"/>
  <c r="F89" i="2"/>
  <c r="E87" i="2"/>
  <c r="J24" i="2"/>
  <c r="E24" i="2"/>
  <c r="J92" i="2"/>
  <c r="J23" i="2"/>
  <c r="J21" i="2"/>
  <c r="E21" i="2"/>
  <c r="J115" i="2" s="1"/>
  <c r="J20" i="2"/>
  <c r="J18" i="2"/>
  <c r="E18" i="2"/>
  <c r="F116" i="2" s="1"/>
  <c r="J17" i="2"/>
  <c r="J15" i="2"/>
  <c r="E15" i="2"/>
  <c r="F91" i="2" s="1"/>
  <c r="J14" i="2"/>
  <c r="J12" i="2"/>
  <c r="J89" i="2"/>
  <c r="E7" i="2"/>
  <c r="E109" i="2"/>
  <c r="L90" i="1"/>
  <c r="AM90" i="1"/>
  <c r="AM89" i="1"/>
  <c r="L89" i="1"/>
  <c r="AM87" i="1"/>
  <c r="L87" i="1"/>
  <c r="L85" i="1"/>
  <c r="L84" i="1"/>
  <c r="J355" i="2"/>
  <c r="BK185" i="2"/>
  <c r="BK278" i="2"/>
  <c r="J176" i="2"/>
  <c r="BK122" i="2"/>
  <c r="BK322" i="2"/>
  <c r="J266" i="2"/>
  <c r="J278" i="2"/>
  <c r="AS104" i="1"/>
  <c r="BK205" i="3"/>
  <c r="BK167" i="3"/>
  <c r="BK173" i="3"/>
  <c r="J158" i="3"/>
  <c r="J142" i="3"/>
  <c r="J144" i="4"/>
  <c r="BK138" i="4"/>
  <c r="J156" i="5"/>
  <c r="J169" i="5"/>
  <c r="J158" i="6"/>
  <c r="BK152" i="6"/>
  <c r="J140" i="6"/>
  <c r="J168" i="6"/>
  <c r="BK134" i="6"/>
  <c r="BK168" i="7"/>
  <c r="BK160" i="7"/>
  <c r="BK153" i="7"/>
  <c r="J229" i="9"/>
  <c r="J164" i="9"/>
  <c r="BK226" i="9"/>
  <c r="J182" i="9"/>
  <c r="BK188" i="9"/>
  <c r="J135" i="9"/>
  <c r="J132" i="9"/>
  <c r="J186" i="10"/>
  <c r="J129" i="10"/>
  <c r="J161" i="10"/>
  <c r="J145" i="10"/>
  <c r="J198" i="10"/>
  <c r="BK204" i="11"/>
  <c r="J190" i="11"/>
  <c r="BK156" i="12"/>
  <c r="J133" i="12"/>
  <c r="BK152" i="12"/>
  <c r="BK173" i="12"/>
  <c r="J142" i="12"/>
  <c r="J131" i="13"/>
  <c r="BK139" i="13"/>
  <c r="J129" i="13"/>
  <c r="BK150" i="13"/>
  <c r="J128" i="13"/>
  <c r="J154" i="14"/>
  <c r="J139" i="14"/>
  <c r="J142" i="14"/>
  <c r="J140" i="14"/>
  <c r="J130" i="14"/>
  <c r="BK138" i="15"/>
  <c r="BK146" i="15"/>
  <c r="J152" i="15"/>
  <c r="J130" i="15"/>
  <c r="BK147" i="15"/>
  <c r="BK126" i="15"/>
  <c r="J141" i="16"/>
  <c r="BK147" i="16"/>
  <c r="J140" i="16"/>
  <c r="BK137" i="16"/>
  <c r="BK137" i="17"/>
  <c r="BK140" i="17"/>
  <c r="BK132" i="17"/>
  <c r="J151" i="17"/>
  <c r="BK138" i="17"/>
  <c r="BK150" i="18"/>
  <c r="J134" i="18"/>
  <c r="J146" i="18"/>
  <c r="BK143" i="18"/>
  <c r="BK147" i="18"/>
  <c r="J131" i="18"/>
  <c r="BK127" i="19"/>
  <c r="J127" i="19"/>
  <c r="BK131" i="20"/>
  <c r="BK132" i="22"/>
  <c r="J129" i="22"/>
  <c r="BK138" i="22"/>
  <c r="BK133" i="22"/>
  <c r="BK124" i="22"/>
  <c r="BK140" i="24"/>
  <c r="BK134" i="24"/>
  <c r="BK348" i="2"/>
  <c r="BK285" i="2"/>
  <c r="J334" i="2"/>
  <c r="J292" i="2"/>
  <c r="J159" i="2"/>
  <c r="BK301" i="2"/>
  <c r="BK320" i="2"/>
  <c r="BK168" i="2"/>
  <c r="BK255" i="2"/>
  <c r="BK151" i="2"/>
  <c r="BK217" i="2"/>
  <c r="J146" i="3"/>
  <c r="J155" i="3"/>
  <c r="BK151" i="4"/>
  <c r="J129" i="4"/>
  <c r="BK169" i="5"/>
  <c r="BK159" i="5"/>
  <c r="BK165" i="5"/>
  <c r="J129" i="5"/>
  <c r="BK155" i="6"/>
  <c r="BK171" i="6"/>
  <c r="J149" i="6"/>
  <c r="J150" i="7"/>
  <c r="J138" i="7"/>
  <c r="J153" i="7"/>
  <c r="J125" i="8"/>
  <c r="J226" i="9"/>
  <c r="J170" i="9"/>
  <c r="J188" i="9"/>
  <c r="J204" i="9"/>
  <c r="BK179" i="9"/>
  <c r="J145" i="9"/>
  <c r="J139" i="9"/>
  <c r="BK142" i="10"/>
  <c r="BK177" i="10"/>
  <c r="J139" i="10"/>
  <c r="BK186" i="10"/>
  <c r="BK151" i="10"/>
  <c r="J156" i="11"/>
  <c r="J141" i="11"/>
  <c r="J126" i="11"/>
  <c r="J138" i="11"/>
  <c r="BK161" i="12"/>
  <c r="J136" i="12"/>
  <c r="BK164" i="12"/>
  <c r="BK168" i="12"/>
  <c r="J188" i="12"/>
  <c r="J130" i="13"/>
  <c r="J138" i="13"/>
  <c r="J132" i="13"/>
  <c r="BK145" i="13"/>
  <c r="BK148" i="13"/>
  <c r="BK131" i="13"/>
  <c r="BK153" i="14"/>
  <c r="BK152" i="14"/>
  <c r="BK149" i="14"/>
  <c r="J141" i="14"/>
  <c r="J134" i="14"/>
  <c r="J132" i="15"/>
  <c r="BK148" i="15"/>
  <c r="BK129" i="15"/>
  <c r="BK133" i="15"/>
  <c r="BK139" i="15"/>
  <c r="J137" i="15"/>
  <c r="J152" i="16"/>
  <c r="BK151" i="16"/>
  <c r="BK139" i="16"/>
  <c r="BK153" i="16"/>
  <c r="BK146" i="16"/>
  <c r="BK149" i="17"/>
  <c r="J145" i="17"/>
  <c r="J134" i="17"/>
  <c r="BK136" i="17"/>
  <c r="BK130" i="17"/>
  <c r="J132" i="17"/>
  <c r="BK155" i="18"/>
  <c r="J149" i="18"/>
  <c r="BK131" i="18"/>
  <c r="BK153" i="18"/>
  <c r="J129" i="18"/>
  <c r="J140" i="18"/>
  <c r="BK128" i="19"/>
  <c r="J131" i="20"/>
  <c r="BK127" i="21"/>
  <c r="BK127" i="22"/>
  <c r="J126" i="22"/>
  <c r="BK128" i="22"/>
  <c r="BK139" i="22"/>
  <c r="J359" i="2"/>
  <c r="J345" i="2"/>
  <c r="J312" i="2"/>
  <c r="BK188" i="2"/>
  <c r="BK331" i="2"/>
  <c r="BK289" i="2"/>
  <c r="J221" i="2"/>
  <c r="J131" i="2"/>
  <c r="J168" i="2"/>
  <c r="J295" i="2"/>
  <c r="BK252" i="2"/>
  <c r="J191" i="2"/>
  <c r="BK334" i="2"/>
  <c r="J325" i="2"/>
  <c r="BK221" i="2"/>
  <c r="J179" i="2"/>
  <c r="J315" i="2"/>
  <c r="AS96" i="1"/>
  <c r="BK176" i="2"/>
  <c r="BK131" i="2"/>
  <c r="J185" i="2"/>
  <c r="BK159" i="2"/>
  <c r="BK192" i="3"/>
  <c r="J176" i="3"/>
  <c r="J189" i="3"/>
  <c r="BK139" i="3"/>
  <c r="BK146" i="3"/>
  <c r="J135" i="3"/>
  <c r="BK149" i="3"/>
  <c r="J209" i="3"/>
  <c r="BK170" i="3"/>
  <c r="J199" i="3"/>
  <c r="BK132" i="3"/>
  <c r="J148" i="4"/>
  <c r="J155" i="4"/>
  <c r="BK126" i="4"/>
  <c r="J153" i="5"/>
  <c r="J163" i="5"/>
  <c r="J126" i="5"/>
  <c r="J138" i="5"/>
  <c r="J150" i="5"/>
  <c r="J155" i="6"/>
  <c r="BK182" i="6"/>
  <c r="BK126" i="6"/>
  <c r="BK131" i="6"/>
  <c r="BK143" i="6"/>
  <c r="BK158" i="6"/>
  <c r="J126" i="6"/>
  <c r="J132" i="7"/>
  <c r="J129" i="7"/>
  <c r="J165" i="7"/>
  <c r="BK147" i="7"/>
  <c r="J157" i="7"/>
  <c r="J128" i="8"/>
  <c r="BK207" i="9"/>
  <c r="BK139" i="9"/>
  <c r="BK210" i="9"/>
  <c r="J191" i="9"/>
  <c r="J167" i="9"/>
  <c r="J142" i="9"/>
  <c r="BK220" i="9"/>
  <c r="BK161" i="9"/>
  <c r="BK206" i="10"/>
  <c r="J203" i="10"/>
  <c r="J180" i="10"/>
  <c r="BK139" i="10"/>
  <c r="BK212" i="10"/>
  <c r="BK189" i="10"/>
  <c r="BK132" i="10"/>
  <c r="J177" i="10"/>
  <c r="BK145" i="10"/>
  <c r="BK183" i="11"/>
  <c r="J153" i="11"/>
  <c r="J207" i="11"/>
  <c r="J198" i="11"/>
  <c r="J180" i="11"/>
  <c r="BK207" i="11"/>
  <c r="BK130" i="11"/>
  <c r="BK141" i="11"/>
  <c r="BK177" i="11"/>
  <c r="BK148" i="12"/>
  <c r="J158" i="12"/>
  <c r="J127" i="12"/>
  <c r="BK176" i="12"/>
  <c r="BK185" i="12"/>
  <c r="J176" i="12"/>
  <c r="J185" i="12"/>
  <c r="BK145" i="12"/>
  <c r="J173" i="12"/>
  <c r="BK152" i="13"/>
  <c r="J142" i="13"/>
  <c r="BK147" i="13"/>
  <c r="J153" i="13"/>
  <c r="BK140" i="13"/>
  <c r="BK130" i="13"/>
  <c r="BK129" i="13"/>
  <c r="J149" i="13"/>
  <c r="J147" i="13"/>
  <c r="BK142" i="13"/>
  <c r="J140" i="13"/>
  <c r="BK144" i="14"/>
  <c r="J149" i="14"/>
  <c r="J143" i="14"/>
  <c r="BK156" i="14"/>
  <c r="J152" i="14"/>
  <c r="BK137" i="14"/>
  <c r="BK134" i="14"/>
  <c r="BK128" i="14"/>
  <c r="J140" i="15"/>
  <c r="J136" i="15"/>
  <c r="BK152" i="15"/>
  <c r="J147" i="15"/>
  <c r="J134" i="15"/>
  <c r="J155" i="15"/>
  <c r="J138" i="15"/>
  <c r="BK142" i="15"/>
  <c r="J144" i="15"/>
  <c r="BK141" i="15"/>
  <c r="BK128" i="16"/>
  <c r="J139" i="16"/>
  <c r="J142" i="16"/>
  <c r="J143" i="16"/>
  <c r="J147" i="16"/>
  <c r="BK144" i="16"/>
  <c r="BK149" i="16"/>
  <c r="BK140" i="16"/>
  <c r="J150" i="17"/>
  <c r="BK139" i="17"/>
  <c r="BK134" i="17"/>
  <c r="J144" i="17"/>
  <c r="BK155" i="17"/>
  <c r="BK142" i="17"/>
  <c r="BK128" i="17"/>
  <c r="BK145" i="17"/>
  <c r="J152" i="17"/>
  <c r="J137" i="17"/>
  <c r="BK126" i="17"/>
  <c r="BK141" i="18"/>
  <c r="J151" i="18"/>
  <c r="BK144" i="18"/>
  <c r="BK152" i="18"/>
  <c r="BK154" i="18"/>
  <c r="J156" i="18"/>
  <c r="BK151" i="18"/>
  <c r="J143" i="18"/>
  <c r="BK130" i="18"/>
  <c r="BK126" i="19"/>
  <c r="BK125" i="19"/>
  <c r="J126" i="19"/>
  <c r="J133" i="20"/>
  <c r="BK130" i="21"/>
  <c r="J133" i="22"/>
  <c r="BK123" i="22"/>
  <c r="J140" i="22"/>
  <c r="BK131" i="22"/>
  <c r="BK126" i="22"/>
  <c r="BK130" i="22"/>
  <c r="BK119" i="24"/>
  <c r="BK124" i="24"/>
  <c r="BK359" i="2"/>
  <c r="BK281" i="2"/>
  <c r="J258" i="2"/>
  <c r="BK306" i="2"/>
  <c r="BK182" i="2"/>
  <c r="J225" i="2"/>
  <c r="J214" i="2"/>
  <c r="BK258" i="2"/>
  <c r="BK345" i="2"/>
  <c r="AS115" i="1"/>
  <c r="J161" i="3"/>
  <c r="BK135" i="3"/>
  <c r="BK141" i="4"/>
  <c r="J141" i="4"/>
  <c r="BK163" i="5"/>
  <c r="J141" i="5"/>
  <c r="J146" i="6"/>
  <c r="BK129" i="9"/>
  <c r="BK193" i="10"/>
  <c r="J183" i="10"/>
  <c r="BK209" i="10"/>
  <c r="BK180" i="10"/>
  <c r="J174" i="11"/>
  <c r="BK194" i="11"/>
  <c r="BK201" i="11"/>
  <c r="BK126" i="11"/>
  <c r="J191" i="12"/>
  <c r="J171" i="12"/>
  <c r="BK182" i="12"/>
  <c r="J168" i="12"/>
  <c r="BK128" i="13"/>
  <c r="J134" i="13"/>
  <c r="J137" i="14"/>
  <c r="J139" i="15"/>
  <c r="J126" i="15"/>
  <c r="J143" i="15"/>
  <c r="J131" i="15"/>
  <c r="J144" i="16"/>
  <c r="J149" i="16"/>
  <c r="J131" i="16"/>
  <c r="BK143" i="17"/>
  <c r="J143" i="17"/>
  <c r="J140" i="17"/>
  <c r="J138" i="17"/>
  <c r="BK133" i="17"/>
  <c r="J154" i="18"/>
  <c r="J130" i="18"/>
  <c r="BK128" i="18"/>
  <c r="J141" i="18"/>
  <c r="BK146" i="18"/>
  <c r="J122" i="19"/>
  <c r="J128" i="19"/>
  <c r="J127" i="21"/>
  <c r="BK136" i="22"/>
  <c r="J128" i="22"/>
  <c r="J123" i="22"/>
  <c r="J134" i="22"/>
  <c r="J36" i="23"/>
  <c r="AW120" i="1" s="1"/>
  <c r="J134" i="24"/>
  <c r="BK355" i="2"/>
  <c r="BK295" i="2"/>
  <c r="J320" i="2"/>
  <c r="J194" i="2"/>
  <c r="BK266" i="2"/>
  <c r="BK312" i="2"/>
  <c r="J127" i="2"/>
  <c r="BK298" i="2"/>
  <c r="BK248" i="2"/>
  <c r="J137" i="2"/>
  <c r="J122" i="2"/>
  <c r="BK185" i="3"/>
  <c r="J164" i="3"/>
  <c r="J182" i="3"/>
  <c r="J149" i="3"/>
  <c r="BK142" i="3"/>
  <c r="J151" i="4"/>
  <c r="BK129" i="4"/>
  <c r="BK156" i="5"/>
  <c r="BK144" i="5"/>
  <c r="BK140" i="6"/>
  <c r="J134" i="6"/>
  <c r="BK137" i="6"/>
  <c r="BK157" i="7"/>
  <c r="BK129" i="7"/>
  <c r="J141" i="7"/>
  <c r="J176" i="9"/>
  <c r="J207" i="9"/>
  <c r="J152" i="9"/>
  <c r="J220" i="9"/>
  <c r="BK173" i="9"/>
  <c r="BK152" i="9"/>
  <c r="J151" i="10"/>
  <c r="BK203" i="10"/>
  <c r="BK183" i="10"/>
  <c r="J126" i="10"/>
  <c r="BK157" i="10"/>
  <c r="J165" i="11"/>
  <c r="BK171" i="11"/>
  <c r="BK147" i="11"/>
  <c r="BK180" i="11"/>
  <c r="BK191" i="12"/>
  <c r="BK127" i="12"/>
  <c r="J148" i="12"/>
  <c r="J156" i="12"/>
  <c r="J141" i="13"/>
  <c r="J136" i="13"/>
  <c r="J151" i="13"/>
  <c r="BK143" i="13"/>
  <c r="J156" i="14"/>
  <c r="J147" i="14"/>
  <c r="BK131" i="14"/>
  <c r="BK140" i="14"/>
  <c r="J133" i="15"/>
  <c r="BK132" i="15"/>
  <c r="J153" i="15"/>
  <c r="J149" i="15"/>
  <c r="BK141" i="16"/>
  <c r="J146" i="16"/>
  <c r="BK129" i="22"/>
  <c r="BK134" i="22"/>
  <c r="J119" i="24"/>
  <c r="J362" i="2"/>
  <c r="J348" i="2"/>
  <c r="J306" i="2"/>
  <c r="J338" i="2"/>
  <c r="J301" i="2"/>
  <c r="J151" i="2"/>
  <c r="BK309" i="2"/>
  <c r="J248" i="2"/>
  <c r="AS108" i="1"/>
  <c r="BK194" i="2"/>
  <c r="J285" i="2"/>
  <c r="BK214" i="2"/>
  <c r="BK231" i="2"/>
  <c r="BK189" i="3"/>
  <c r="J185" i="3"/>
  <c r="J205" i="3"/>
  <c r="BK199" i="3"/>
  <c r="J152" i="3"/>
  <c r="J132" i="3"/>
  <c r="BK161" i="3"/>
  <c r="BK179" i="3"/>
  <c r="BK202" i="3"/>
  <c r="J202" i="3"/>
  <c r="BK126" i="3"/>
  <c r="BK176" i="3"/>
  <c r="BK129" i="3"/>
  <c r="BK148" i="4"/>
  <c r="BK155" i="4"/>
  <c r="J135" i="4"/>
  <c r="BK126" i="5"/>
  <c r="BK172" i="5"/>
  <c r="BK138" i="5"/>
  <c r="J172" i="5"/>
  <c r="BK153" i="5"/>
  <c r="BK147" i="5"/>
  <c r="J132" i="5"/>
  <c r="J131" i="6"/>
  <c r="J179" i="6"/>
  <c r="J161" i="6"/>
  <c r="BK168" i="6"/>
  <c r="J182" i="6"/>
  <c r="BK164" i="6"/>
  <c r="BK149" i="6"/>
  <c r="J152" i="6"/>
  <c r="BK146" i="6"/>
  <c r="BK135" i="7"/>
  <c r="J147" i="7"/>
  <c r="BK132" i="7"/>
  <c r="J135" i="7"/>
  <c r="J144" i="7"/>
  <c r="BK144" i="7"/>
  <c r="J168" i="7"/>
  <c r="BK126" i="7"/>
  <c r="BK125" i="8"/>
  <c r="BK232" i="9"/>
  <c r="J232" i="9"/>
  <c r="BK217" i="9"/>
  <c r="BK194" i="9"/>
  <c r="BK182" i="9"/>
  <c r="J173" i="9"/>
  <c r="BK158" i="9"/>
  <c r="BK214" i="9"/>
  <c r="J179" i="9"/>
  <c r="BK223" i="9"/>
  <c r="J214" i="9"/>
  <c r="BK185" i="9"/>
  <c r="J158" i="9"/>
  <c r="J161" i="9"/>
  <c r="BK197" i="9"/>
  <c r="BK135" i="9"/>
  <c r="BK145" i="9"/>
  <c r="J155" i="9"/>
  <c r="BK142" i="9"/>
  <c r="J129" i="9"/>
  <c r="BK161" i="10"/>
  <c r="J136" i="10"/>
  <c r="J193" i="10"/>
  <c r="J166" i="10"/>
  <c r="J174" i="10"/>
  <c r="J212" i="10"/>
  <c r="BK154" i="10"/>
  <c r="BK171" i="10"/>
  <c r="J168" i="10"/>
  <c r="J189" i="10"/>
  <c r="BK174" i="10"/>
  <c r="J148" i="10"/>
  <c r="BK186" i="11"/>
  <c r="J177" i="11"/>
  <c r="BK153" i="11"/>
  <c r="BK174" i="11"/>
  <c r="BK150" i="11"/>
  <c r="BK165" i="11"/>
  <c r="BK156" i="11"/>
  <c r="BK138" i="11"/>
  <c r="J183" i="11"/>
  <c r="J194" i="11"/>
  <c r="BK168" i="11"/>
  <c r="J147" i="11"/>
  <c r="J201" i="12"/>
  <c r="BK136" i="12"/>
  <c r="J161" i="12"/>
  <c r="BK188" i="12"/>
  <c r="BK179" i="12"/>
  <c r="BK130" i="12"/>
  <c r="J207" i="12"/>
  <c r="J179" i="12"/>
  <c r="BK142" i="12"/>
  <c r="J152" i="12"/>
  <c r="J198" i="12"/>
  <c r="BK154" i="13"/>
  <c r="J133" i="13"/>
  <c r="BK132" i="13"/>
  <c r="BK133" i="13"/>
  <c r="J143" i="13"/>
  <c r="J150" i="13"/>
  <c r="BK135" i="13"/>
  <c r="J135" i="13"/>
  <c r="J137" i="13"/>
  <c r="BK149" i="13"/>
  <c r="J146" i="13"/>
  <c r="BK141" i="13"/>
  <c r="BK151" i="13"/>
  <c r="BK147" i="14"/>
  <c r="J155" i="14"/>
  <c r="BK146" i="14"/>
  <c r="J144" i="14"/>
  <c r="BK154" i="14"/>
  <c r="BK151" i="14"/>
  <c r="J129" i="14"/>
  <c r="BK139" i="14"/>
  <c r="J131" i="14"/>
  <c r="J128" i="14"/>
  <c r="J141" i="15"/>
  <c r="J145" i="15"/>
  <c r="BK156" i="15"/>
  <c r="BK151" i="15"/>
  <c r="BK140" i="15"/>
  <c r="BK130" i="15"/>
  <c r="J148" i="15"/>
  <c r="BK155" i="15"/>
  <c r="J154" i="15"/>
  <c r="BK153" i="15"/>
  <c r="J146" i="15"/>
  <c r="BK134" i="15"/>
  <c r="BK131" i="16"/>
  <c r="BK142" i="16"/>
  <c r="J156" i="16"/>
  <c r="BK154" i="16"/>
  <c r="J137" i="16"/>
  <c r="BK150" i="16"/>
  <c r="J154" i="16"/>
  <c r="J130" i="16"/>
  <c r="BK129" i="16"/>
  <c r="BK134" i="16"/>
  <c r="BK151" i="17"/>
  <c r="BK156" i="17"/>
  <c r="J141" i="17"/>
  <c r="BK154" i="17"/>
  <c r="BK153" i="17"/>
  <c r="J146" i="17"/>
  <c r="J126" i="17"/>
  <c r="BK141" i="17"/>
  <c r="J155" i="17"/>
  <c r="BK146" i="17"/>
  <c r="J147" i="17"/>
  <c r="BK147" i="17"/>
  <c r="J130" i="17"/>
  <c r="J142" i="17"/>
  <c r="BK137" i="18"/>
  <c r="J137" i="18"/>
  <c r="BK140" i="18"/>
  <c r="BK156" i="18"/>
  <c r="J125" i="19"/>
  <c r="BK134" i="20"/>
  <c r="BK128" i="20"/>
  <c r="F39" i="21"/>
  <c r="BD118" i="1" s="1"/>
  <c r="J135" i="22"/>
  <c r="BK135" i="22"/>
  <c r="J132" i="22"/>
  <c r="J125" i="22"/>
  <c r="BK125" i="22"/>
  <c r="J131" i="22"/>
  <c r="BK125" i="23"/>
  <c r="F39" i="23"/>
  <c r="BD120" i="1"/>
  <c r="BK120" i="24"/>
  <c r="BK351" i="2"/>
  <c r="BK325" i="2"/>
  <c r="BK341" i="2"/>
  <c r="BK315" i="2"/>
  <c r="J209" i="2"/>
  <c r="BK137" i="2"/>
  <c r="BK275" i="2"/>
  <c r="J239" i="2"/>
  <c r="J341" i="2"/>
  <c r="BK209" i="2"/>
  <c r="J322" i="2"/>
  <c r="J289" i="2"/>
  <c r="J231" i="2"/>
  <c r="J148" i="2"/>
  <c r="BK179" i="2"/>
  <c r="BK155" i="3"/>
  <c r="J139" i="3"/>
  <c r="BK164" i="3"/>
  <c r="J132" i="4"/>
  <c r="J138" i="4"/>
  <c r="J126" i="4"/>
  <c r="J144" i="5"/>
  <c r="BK150" i="5"/>
  <c r="J135" i="5"/>
  <c r="BK132" i="5"/>
  <c r="J171" i="6"/>
  <c r="J176" i="6"/>
  <c r="J197" i="9"/>
  <c r="BK229" i="9"/>
  <c r="J194" i="9"/>
  <c r="BK167" i="9"/>
  <c r="BK200" i="9"/>
  <c r="J126" i="9"/>
  <c r="BK126" i="9"/>
  <c r="J157" i="10"/>
  <c r="BK166" i="10"/>
  <c r="BK198" i="10"/>
  <c r="J142" i="10"/>
  <c r="J168" i="11"/>
  <c r="J201" i="11"/>
  <c r="BK190" i="11"/>
  <c r="BK134" i="11"/>
  <c r="J204" i="11"/>
  <c r="BK144" i="11"/>
  <c r="J130" i="11"/>
  <c r="J204" i="12"/>
  <c r="BK158" i="12"/>
  <c r="BK204" i="12"/>
  <c r="BK133" i="12"/>
  <c r="BK139" i="12"/>
  <c r="BK126" i="13"/>
  <c r="BK137" i="13"/>
  <c r="BK153" i="13"/>
  <c r="BK146" i="13"/>
  <c r="BK136" i="13"/>
  <c r="J126" i="13"/>
  <c r="BK155" i="13"/>
  <c r="J145" i="13"/>
  <c r="J155" i="13"/>
  <c r="BK155" i="14"/>
  <c r="BK150" i="14"/>
  <c r="BK141" i="14"/>
  <c r="BK143" i="15"/>
  <c r="J128" i="15"/>
  <c r="BK154" i="15"/>
  <c r="BK137" i="15"/>
  <c r="BK149" i="15"/>
  <c r="BK145" i="15"/>
  <c r="BK136" i="15"/>
  <c r="J150" i="16"/>
  <c r="J128" i="16"/>
  <c r="BK130" i="16"/>
  <c r="BK156" i="16"/>
  <c r="J153" i="16"/>
  <c r="J149" i="17"/>
  <c r="J128" i="17"/>
  <c r="J148" i="17"/>
  <c r="BK129" i="17"/>
  <c r="J131" i="17"/>
  <c r="J154" i="17"/>
  <c r="BK148" i="17"/>
  <c r="BK131" i="17"/>
  <c r="BK134" i="18"/>
  <c r="J147" i="18"/>
  <c r="J144" i="18"/>
  <c r="J155" i="18"/>
  <c r="J139" i="18"/>
  <c r="J128" i="18"/>
  <c r="J123" i="19"/>
  <c r="J128" i="20"/>
  <c r="J137" i="22"/>
  <c r="J139" i="22"/>
  <c r="J127" i="22"/>
  <c r="J120" i="24"/>
  <c r="BK362" i="2"/>
  <c r="J351" i="2"/>
  <c r="BK338" i="2"/>
  <c r="J298" i="2"/>
  <c r="BK191" i="2"/>
  <c r="BK328" i="2"/>
  <c r="J281" i="2"/>
  <c r="J228" i="2"/>
  <c r="J252" i="2"/>
  <c r="BK127" i="2"/>
  <c r="J255" i="2"/>
  <c r="BK228" i="2"/>
  <c r="BK148" i="2"/>
  <c r="J328" i="2"/>
  <c r="J309" i="2"/>
  <c r="J188" i="2"/>
  <c r="J331" i="2"/>
  <c r="BK225" i="2"/>
  <c r="BK292" i="2"/>
  <c r="J275" i="2"/>
  <c r="J217" i="2"/>
  <c r="BK239" i="2"/>
  <c r="J182" i="2"/>
  <c r="J173" i="3"/>
  <c r="J129" i="3"/>
  <c r="J192" i="3"/>
  <c r="J170" i="3"/>
  <c r="BK158" i="3"/>
  <c r="J126" i="3"/>
  <c r="BK209" i="3"/>
  <c r="BK182" i="3"/>
  <c r="BK152" i="3"/>
  <c r="J179" i="3"/>
  <c r="J167" i="3"/>
  <c r="BK144" i="4"/>
  <c r="BK135" i="4"/>
  <c r="BK132" i="4"/>
  <c r="J159" i="5"/>
  <c r="J165" i="5"/>
  <c r="BK129" i="5"/>
  <c r="J147" i="5"/>
  <c r="BK141" i="5"/>
  <c r="BK135" i="5"/>
  <c r="J137" i="6"/>
  <c r="BK161" i="6"/>
  <c r="J164" i="6"/>
  <c r="BK176" i="6"/>
  <c r="BK179" i="6"/>
  <c r="J129" i="6"/>
  <c r="BK129" i="6"/>
  <c r="J143" i="6"/>
  <c r="BK165" i="7"/>
  <c r="BK141" i="7"/>
  <c r="J160" i="7"/>
  <c r="BK150" i="7"/>
  <c r="J126" i="7"/>
  <c r="BK138" i="7"/>
  <c r="BK128" i="8"/>
  <c r="BK164" i="9"/>
  <c r="J235" i="9"/>
  <c r="J223" i="9"/>
  <c r="BK204" i="9"/>
  <c r="BK176" i="9"/>
  <c r="BK155" i="9"/>
  <c r="BK132" i="9"/>
  <c r="BK191" i="9"/>
  <c r="BK235" i="9"/>
  <c r="J217" i="9"/>
  <c r="BK170" i="9"/>
  <c r="J200" i="9"/>
  <c r="J210" i="9"/>
  <c r="J185" i="9"/>
  <c r="BK149" i="9"/>
  <c r="J149" i="9"/>
  <c r="BK129" i="10"/>
  <c r="BK148" i="10"/>
  <c r="BK126" i="10"/>
  <c r="J154" i="10"/>
  <c r="J132" i="10"/>
  <c r="J171" i="10"/>
  <c r="J206" i="10"/>
  <c r="J209" i="10"/>
  <c r="BK168" i="10"/>
  <c r="BK136" i="10"/>
  <c r="J134" i="11"/>
  <c r="J171" i="11"/>
  <c r="J186" i="11"/>
  <c r="BK198" i="11"/>
  <c r="BK160" i="11"/>
  <c r="J150" i="11"/>
  <c r="J160" i="11"/>
  <c r="J144" i="11"/>
  <c r="BK201" i="12"/>
  <c r="BK198" i="12"/>
  <c r="J130" i="12"/>
  <c r="BK207" i="12"/>
  <c r="J145" i="12"/>
  <c r="J164" i="12"/>
  <c r="J182" i="12"/>
  <c r="BK171" i="12"/>
  <c r="BK134" i="13"/>
  <c r="J139" i="13"/>
  <c r="BK144" i="13"/>
  <c r="BK156" i="13"/>
  <c r="J152" i="13"/>
  <c r="J154" i="13"/>
  <c r="J148" i="13"/>
  <c r="J144" i="13"/>
  <c r="J156" i="13"/>
  <c r="BK138" i="13"/>
  <c r="BK143" i="14"/>
  <c r="J150" i="14"/>
  <c r="J151" i="14"/>
  <c r="J153" i="14"/>
  <c r="J146" i="14"/>
  <c r="BK142" i="14"/>
  <c r="BK129" i="14"/>
  <c r="BK130" i="14"/>
  <c r="J135" i="15"/>
  <c r="BK135" i="15"/>
  <c r="BK150" i="15"/>
  <c r="BK144" i="15"/>
  <c r="BK131" i="15"/>
  <c r="J151" i="15"/>
  <c r="BK128" i="15"/>
  <c r="J156" i="15"/>
  <c r="J150" i="15"/>
  <c r="J142" i="15"/>
  <c r="J129" i="15"/>
  <c r="J134" i="16"/>
  <c r="J129" i="16"/>
  <c r="J151" i="16"/>
  <c r="J155" i="16"/>
  <c r="BK143" i="16"/>
  <c r="BK152" i="16"/>
  <c r="BK155" i="16"/>
  <c r="J153" i="17"/>
  <c r="BK135" i="17"/>
  <c r="J156" i="17"/>
  <c r="BK144" i="17"/>
  <c r="J136" i="17"/>
  <c r="BK150" i="17"/>
  <c r="J139" i="17"/>
  <c r="BK152" i="17"/>
  <c r="J133" i="17"/>
  <c r="J135" i="17"/>
  <c r="J129" i="17"/>
  <c r="J153" i="18"/>
  <c r="J152" i="18"/>
  <c r="BK142" i="18"/>
  <c r="BK149" i="18"/>
  <c r="BK139" i="18"/>
  <c r="J150" i="18"/>
  <c r="J142" i="18"/>
  <c r="BK129" i="18"/>
  <c r="BK123" i="19"/>
  <c r="BK122" i="19"/>
  <c r="J134" i="20"/>
  <c r="BK133" i="20"/>
  <c r="J130" i="21"/>
  <c r="BK137" i="22"/>
  <c r="J138" i="22"/>
  <c r="J136" i="22"/>
  <c r="J124" i="22"/>
  <c r="BK140" i="22"/>
  <c r="J130" i="22"/>
  <c r="J125" i="23"/>
  <c r="J124" i="24"/>
  <c r="BK126" i="24"/>
  <c r="J136" i="24"/>
  <c r="J140" i="24"/>
  <c r="BK136" i="24"/>
  <c r="J126" i="24"/>
  <c r="P124" i="21" l="1"/>
  <c r="AU118" i="1"/>
  <c r="P121" i="2"/>
  <c r="P120" i="2" s="1"/>
  <c r="P119" i="2" s="1"/>
  <c r="AU95" i="1" s="1"/>
  <c r="T121" i="2"/>
  <c r="T120" i="2" s="1"/>
  <c r="P344" i="2"/>
  <c r="R344" i="2"/>
  <c r="P125" i="3"/>
  <c r="P124" i="3"/>
  <c r="BK147" i="4"/>
  <c r="J147" i="4"/>
  <c r="J101" i="4"/>
  <c r="R125" i="5"/>
  <c r="R124" i="5" s="1"/>
  <c r="BK125" i="6"/>
  <c r="J125" i="6"/>
  <c r="J100" i="6" s="1"/>
  <c r="R167" i="6"/>
  <c r="T125" i="7"/>
  <c r="T124" i="7"/>
  <c r="T124" i="8"/>
  <c r="T123" i="8" s="1"/>
  <c r="T122" i="8" s="1"/>
  <c r="R203" i="9"/>
  <c r="BK192" i="10"/>
  <c r="J192" i="10" s="1"/>
  <c r="J101" i="10" s="1"/>
  <c r="R189" i="11"/>
  <c r="BK172" i="12"/>
  <c r="J172" i="12" s="1"/>
  <c r="J102" i="12" s="1"/>
  <c r="R127" i="13"/>
  <c r="R123" i="13" s="1"/>
  <c r="BK138" i="14"/>
  <c r="R145" i="14"/>
  <c r="BK127" i="15"/>
  <c r="J127" i="15" s="1"/>
  <c r="J101" i="15" s="1"/>
  <c r="P148" i="16"/>
  <c r="BK127" i="17"/>
  <c r="J127" i="17"/>
  <c r="J101" i="17" s="1"/>
  <c r="R148" i="18"/>
  <c r="P124" i="19"/>
  <c r="P121" i="19"/>
  <c r="AU116" i="1" s="1"/>
  <c r="T148" i="16"/>
  <c r="P132" i="20"/>
  <c r="P129" i="20" s="1"/>
  <c r="P125" i="20" s="1"/>
  <c r="AU117" i="1" s="1"/>
  <c r="BK126" i="12"/>
  <c r="J126" i="12" s="1"/>
  <c r="J100" i="12" s="1"/>
  <c r="P167" i="12"/>
  <c r="R148" i="14"/>
  <c r="R127" i="14" s="1"/>
  <c r="R145" i="18"/>
  <c r="R132" i="20"/>
  <c r="R129" i="20"/>
  <c r="R125" i="20"/>
  <c r="R125" i="3"/>
  <c r="R124" i="3" s="1"/>
  <c r="R123" i="3" s="1"/>
  <c r="P125" i="4"/>
  <c r="P124" i="4" s="1"/>
  <c r="R162" i="5"/>
  <c r="T167" i="6"/>
  <c r="BK125" i="9"/>
  <c r="BK124" i="9" s="1"/>
  <c r="P189" i="11"/>
  <c r="BK145" i="14"/>
  <c r="J145" i="14" s="1"/>
  <c r="J104" i="14" s="1"/>
  <c r="P127" i="17"/>
  <c r="P123" i="17"/>
  <c r="AU113" i="1" s="1"/>
  <c r="BK124" i="19"/>
  <c r="J124" i="19"/>
  <c r="J99" i="19" s="1"/>
  <c r="P122" i="22"/>
  <c r="P121" i="22"/>
  <c r="AU119" i="1"/>
  <c r="R188" i="3"/>
  <c r="R147" i="4"/>
  <c r="P125" i="5"/>
  <c r="P124" i="5"/>
  <c r="P123" i="5"/>
  <c r="AU99" i="1" s="1"/>
  <c r="P162" i="5"/>
  <c r="BK167" i="6"/>
  <c r="J167" i="6" s="1"/>
  <c r="J101" i="6" s="1"/>
  <c r="BK125" i="7"/>
  <c r="J125" i="7"/>
  <c r="J100" i="7" s="1"/>
  <c r="P156" i="7"/>
  <c r="BK203" i="9"/>
  <c r="J203" i="9"/>
  <c r="J101" i="9" s="1"/>
  <c r="R192" i="10"/>
  <c r="T189" i="11"/>
  <c r="T172" i="12"/>
  <c r="T127" i="13"/>
  <c r="T123" i="13" s="1"/>
  <c r="BK148" i="14"/>
  <c r="J148" i="14"/>
  <c r="J105" i="14"/>
  <c r="R145" i="16"/>
  <c r="P138" i="18"/>
  <c r="P135" i="18"/>
  <c r="R124" i="19"/>
  <c r="R121" i="19"/>
  <c r="P145" i="14"/>
  <c r="P127" i="15"/>
  <c r="P123" i="15" s="1"/>
  <c r="AU111" i="1" s="1"/>
  <c r="P138" i="16"/>
  <c r="P135" i="16"/>
  <c r="T145" i="16"/>
  <c r="T127" i="17"/>
  <c r="T123" i="17"/>
  <c r="BK138" i="18"/>
  <c r="J138" i="18" s="1"/>
  <c r="J103" i="18" s="1"/>
  <c r="T125" i="3"/>
  <c r="T124" i="3" s="1"/>
  <c r="T125" i="4"/>
  <c r="T124" i="4"/>
  <c r="BK125" i="5"/>
  <c r="J125" i="5"/>
  <c r="J100" i="5"/>
  <c r="T162" i="5"/>
  <c r="P125" i="6"/>
  <c r="P124" i="6" s="1"/>
  <c r="R156" i="7"/>
  <c r="R124" i="8"/>
  <c r="R123" i="8"/>
  <c r="R122" i="8" s="1"/>
  <c r="T125" i="9"/>
  <c r="T124" i="9"/>
  <c r="P192" i="10"/>
  <c r="BK125" i="11"/>
  <c r="J125" i="11"/>
  <c r="J100" i="11"/>
  <c r="R172" i="12"/>
  <c r="P127" i="13"/>
  <c r="P123" i="13"/>
  <c r="AU109" i="1"/>
  <c r="T138" i="14"/>
  <c r="T135" i="14" s="1"/>
  <c r="T127" i="14" s="1"/>
  <c r="T145" i="14"/>
  <c r="T138" i="16"/>
  <c r="T135" i="16" s="1"/>
  <c r="T127" i="16" s="1"/>
  <c r="R138" i="18"/>
  <c r="R135" i="18"/>
  <c r="R127" i="18" s="1"/>
  <c r="T124" i="19"/>
  <c r="T121" i="19"/>
  <c r="T188" i="3"/>
  <c r="P147" i="4"/>
  <c r="BK162" i="5"/>
  <c r="J162" i="5"/>
  <c r="J101" i="5" s="1"/>
  <c r="R125" i="6"/>
  <c r="R124" i="6"/>
  <c r="R123" i="6"/>
  <c r="T156" i="7"/>
  <c r="BK124" i="8"/>
  <c r="J124" i="8"/>
  <c r="J100" i="8"/>
  <c r="R125" i="9"/>
  <c r="R124" i="9" s="1"/>
  <c r="R123" i="9" s="1"/>
  <c r="P125" i="10"/>
  <c r="P124" i="10" s="1"/>
  <c r="R125" i="11"/>
  <c r="R124" i="11" s="1"/>
  <c r="R123" i="11" s="1"/>
  <c r="P172" i="12"/>
  <c r="BK127" i="13"/>
  <c r="J127" i="13" s="1"/>
  <c r="J101" i="13" s="1"/>
  <c r="P138" i="14"/>
  <c r="P135" i="14" s="1"/>
  <c r="P127" i="14" s="1"/>
  <c r="AU110" i="1" s="1"/>
  <c r="P148" i="14"/>
  <c r="T127" i="15"/>
  <c r="T123" i="15"/>
  <c r="BK145" i="16"/>
  <c r="J145" i="16" s="1"/>
  <c r="J104" i="16" s="1"/>
  <c r="R127" i="17"/>
  <c r="R123" i="17"/>
  <c r="P145" i="18"/>
  <c r="BK121" i="2"/>
  <c r="J121" i="2" s="1"/>
  <c r="J98" i="2" s="1"/>
  <c r="R121" i="2"/>
  <c r="R120" i="2" s="1"/>
  <c r="R119" i="2" s="1"/>
  <c r="BK344" i="2"/>
  <c r="J344" i="2"/>
  <c r="J99" i="2" s="1"/>
  <c r="T344" i="2"/>
  <c r="BK125" i="3"/>
  <c r="J125" i="3" s="1"/>
  <c r="J100" i="3" s="1"/>
  <c r="P188" i="3"/>
  <c r="BK125" i="4"/>
  <c r="BK124" i="4" s="1"/>
  <c r="T147" i="4"/>
  <c r="T125" i="5"/>
  <c r="T124" i="5" s="1"/>
  <c r="T123" i="5" s="1"/>
  <c r="T125" i="6"/>
  <c r="T124" i="6"/>
  <c r="T123" i="6" s="1"/>
  <c r="BK156" i="7"/>
  <c r="J156" i="7"/>
  <c r="J101" i="7" s="1"/>
  <c r="P124" i="8"/>
  <c r="P123" i="8"/>
  <c r="P122" i="8"/>
  <c r="AU102" i="1" s="1"/>
  <c r="P203" i="9"/>
  <c r="T192" i="10"/>
  <c r="BK189" i="11"/>
  <c r="BK123" i="11" s="1"/>
  <c r="J123" i="11" s="1"/>
  <c r="J98" i="11" s="1"/>
  <c r="J189" i="11"/>
  <c r="J101" i="11" s="1"/>
  <c r="P126" i="12"/>
  <c r="P125" i="12"/>
  <c r="P124" i="12"/>
  <c r="AU107" i="1" s="1"/>
  <c r="T167" i="12"/>
  <c r="T148" i="14"/>
  <c r="R127" i="15"/>
  <c r="R123" i="15"/>
  <c r="BK138" i="16"/>
  <c r="J138" i="16"/>
  <c r="J103" i="16" s="1"/>
  <c r="R148" i="16"/>
  <c r="T138" i="18"/>
  <c r="T135" i="18"/>
  <c r="T132" i="20"/>
  <c r="T129" i="20" s="1"/>
  <c r="T125" i="20" s="1"/>
  <c r="P125" i="9"/>
  <c r="P124" i="9"/>
  <c r="P123" i="9" s="1"/>
  <c r="AU103" i="1" s="1"/>
  <c r="R125" i="10"/>
  <c r="R124" i="10" s="1"/>
  <c r="R123" i="10" s="1"/>
  <c r="P125" i="11"/>
  <c r="P124" i="11"/>
  <c r="P123" i="11" s="1"/>
  <c r="AU106" i="1" s="1"/>
  <c r="T126" i="12"/>
  <c r="T125" i="12"/>
  <c r="T124" i="12"/>
  <c r="BK148" i="16"/>
  <c r="J148" i="16"/>
  <c r="J105" i="16"/>
  <c r="T148" i="18"/>
  <c r="BK132" i="20"/>
  <c r="J132" i="20"/>
  <c r="J103" i="20"/>
  <c r="T122" i="22"/>
  <c r="T121" i="22"/>
  <c r="P148" i="18"/>
  <c r="BK122" i="22"/>
  <c r="J122" i="22" s="1"/>
  <c r="J99" i="22" s="1"/>
  <c r="R125" i="7"/>
  <c r="R124" i="7"/>
  <c r="R123" i="7"/>
  <c r="T125" i="10"/>
  <c r="T124" i="10"/>
  <c r="T123" i="10"/>
  <c r="R167" i="12"/>
  <c r="R125" i="12" s="1"/>
  <c r="R124" i="12" s="1"/>
  <c r="T145" i="18"/>
  <c r="BK125" i="10"/>
  <c r="J125" i="10"/>
  <c r="J100" i="10" s="1"/>
  <c r="BK167" i="12"/>
  <c r="J167" i="12"/>
  <c r="J101" i="12"/>
  <c r="R138" i="16"/>
  <c r="R135" i="16"/>
  <c r="R127" i="16" s="1"/>
  <c r="BK145" i="18"/>
  <c r="J145" i="18"/>
  <c r="J104" i="18" s="1"/>
  <c r="R122" i="22"/>
  <c r="R121" i="22"/>
  <c r="P118" i="24"/>
  <c r="P117" i="24" s="1"/>
  <c r="AU121" i="1" s="1"/>
  <c r="BK188" i="3"/>
  <c r="J188" i="3" s="1"/>
  <c r="J101" i="3" s="1"/>
  <c r="R125" i="4"/>
  <c r="R124" i="4"/>
  <c r="R123" i="4" s="1"/>
  <c r="P167" i="6"/>
  <c r="P125" i="7"/>
  <c r="P124" i="7"/>
  <c r="P123" i="7"/>
  <c r="AU101" i="1" s="1"/>
  <c r="T203" i="9"/>
  <c r="T125" i="11"/>
  <c r="T124" i="11"/>
  <c r="T123" i="11" s="1"/>
  <c r="R126" i="12"/>
  <c r="R138" i="14"/>
  <c r="R135" i="14"/>
  <c r="P145" i="16"/>
  <c r="BK148" i="18"/>
  <c r="J148" i="18" s="1"/>
  <c r="J105" i="18" s="1"/>
  <c r="BK118" i="24"/>
  <c r="J118" i="24" s="1"/>
  <c r="J97" i="24" s="1"/>
  <c r="R118" i="24"/>
  <c r="R117" i="24"/>
  <c r="T118" i="24"/>
  <c r="T117" i="24"/>
  <c r="BK136" i="18"/>
  <c r="J136" i="18" s="1"/>
  <c r="J102" i="18" s="1"/>
  <c r="BK130" i="20"/>
  <c r="J130" i="20"/>
  <c r="J102" i="20" s="1"/>
  <c r="BK125" i="15"/>
  <c r="J125" i="15" s="1"/>
  <c r="J100" i="15" s="1"/>
  <c r="BK136" i="16"/>
  <c r="BK135" i="16" s="1"/>
  <c r="J135" i="16" s="1"/>
  <c r="J101" i="16" s="1"/>
  <c r="BK124" i="23"/>
  <c r="J124" i="23"/>
  <c r="J100" i="23" s="1"/>
  <c r="F94" i="23"/>
  <c r="BK133" i="16"/>
  <c r="BK132" i="16" s="1"/>
  <c r="J132" i="16" s="1"/>
  <c r="J99" i="16" s="1"/>
  <c r="BK126" i="21"/>
  <c r="J126" i="21" s="1"/>
  <c r="J100" i="21" s="1"/>
  <c r="BK129" i="21"/>
  <c r="J129" i="21"/>
  <c r="J102" i="21"/>
  <c r="BK127" i="20"/>
  <c r="J127" i="20"/>
  <c r="J100" i="20"/>
  <c r="BK133" i="14"/>
  <c r="J133" i="14" s="1"/>
  <c r="J100" i="14" s="1"/>
  <c r="BK136" i="14"/>
  <c r="J136" i="14" s="1"/>
  <c r="J102" i="14" s="1"/>
  <c r="BK125" i="17"/>
  <c r="J125" i="17"/>
  <c r="J100" i="17" s="1"/>
  <c r="BK133" i="18"/>
  <c r="J133" i="18" s="1"/>
  <c r="J100" i="18" s="1"/>
  <c r="BK121" i="19"/>
  <c r="J121" i="19" s="1"/>
  <c r="BK125" i="13"/>
  <c r="BK124" i="13" s="1"/>
  <c r="BK123" i="13" s="1"/>
  <c r="J123" i="13" s="1"/>
  <c r="J98" i="13" s="1"/>
  <c r="J125" i="13"/>
  <c r="J100" i="13" s="1"/>
  <c r="F92" i="24"/>
  <c r="J91" i="24"/>
  <c r="J92" i="24"/>
  <c r="F91" i="24"/>
  <c r="BE124" i="24"/>
  <c r="E85" i="24"/>
  <c r="BE140" i="24"/>
  <c r="BE134" i="24"/>
  <c r="J89" i="24"/>
  <c r="BE120" i="24"/>
  <c r="BE136" i="24"/>
  <c r="BE119" i="24"/>
  <c r="BE126" i="24"/>
  <c r="BK121" i="22"/>
  <c r="J121" i="22"/>
  <c r="J98" i="22" s="1"/>
  <c r="E85" i="23"/>
  <c r="BE125" i="23"/>
  <c r="J94" i="23"/>
  <c r="F118" i="23"/>
  <c r="J116" i="23"/>
  <c r="J118" i="23"/>
  <c r="E109" i="22"/>
  <c r="F118" i="22"/>
  <c r="BE128" i="22"/>
  <c r="J94" i="22"/>
  <c r="J117" i="22"/>
  <c r="BE129" i="22"/>
  <c r="BE130" i="22"/>
  <c r="BE131" i="22"/>
  <c r="BE132" i="22"/>
  <c r="J91" i="22"/>
  <c r="BE124" i="22"/>
  <c r="BE137" i="22"/>
  <c r="F117" i="22"/>
  <c r="BE133" i="22"/>
  <c r="BE139" i="22"/>
  <c r="BE140" i="22"/>
  <c r="BE136" i="22"/>
  <c r="BE126" i="22"/>
  <c r="BE123" i="22"/>
  <c r="BE127" i="22"/>
  <c r="BE135" i="22"/>
  <c r="BE138" i="22"/>
  <c r="BE125" i="22"/>
  <c r="BE134" i="22"/>
  <c r="F94" i="21"/>
  <c r="J120" i="21"/>
  <c r="BE127" i="21"/>
  <c r="J94" i="21"/>
  <c r="F120" i="21"/>
  <c r="J118" i="21"/>
  <c r="E85" i="21"/>
  <c r="BE130" i="21"/>
  <c r="E85" i="20"/>
  <c r="J91" i="20"/>
  <c r="F94" i="20"/>
  <c r="J121" i="20"/>
  <c r="BE133" i="20"/>
  <c r="F93" i="20"/>
  <c r="J94" i="20"/>
  <c r="BE128" i="20"/>
  <c r="BE131" i="20"/>
  <c r="BE134" i="20"/>
  <c r="F93" i="19"/>
  <c r="BE122" i="19"/>
  <c r="J91" i="19"/>
  <c r="J94" i="19"/>
  <c r="J93" i="19"/>
  <c r="BE123" i="19"/>
  <c r="F94" i="19"/>
  <c r="BE127" i="19"/>
  <c r="BE128" i="19"/>
  <c r="E109" i="19"/>
  <c r="BE126" i="19"/>
  <c r="BE125" i="19"/>
  <c r="E85" i="18"/>
  <c r="F93" i="18"/>
  <c r="J94" i="18"/>
  <c r="F124" i="18"/>
  <c r="BE140" i="18"/>
  <c r="BE141" i="18"/>
  <c r="BE142" i="18"/>
  <c r="BE144" i="18"/>
  <c r="BE147" i="18"/>
  <c r="BE153" i="18"/>
  <c r="BE137" i="18"/>
  <c r="BE130" i="18"/>
  <c r="BE129" i="18"/>
  <c r="BE134" i="18"/>
  <c r="BE150" i="18"/>
  <c r="J93" i="18"/>
  <c r="BE152" i="18"/>
  <c r="J91" i="18"/>
  <c r="BE139" i="18"/>
  <c r="BE151" i="18"/>
  <c r="BE154" i="18"/>
  <c r="BE155" i="18"/>
  <c r="BE131" i="18"/>
  <c r="BE143" i="18"/>
  <c r="BE146" i="18"/>
  <c r="BE149" i="18"/>
  <c r="BE128" i="18"/>
  <c r="BE156" i="18"/>
  <c r="J133" i="16"/>
  <c r="J100" i="16" s="1"/>
  <c r="J117" i="17"/>
  <c r="BE130" i="17"/>
  <c r="F119" i="17"/>
  <c r="BE134" i="17"/>
  <c r="BE148" i="17"/>
  <c r="BE139" i="17"/>
  <c r="BE143" i="17"/>
  <c r="E111" i="17"/>
  <c r="BE140" i="17"/>
  <c r="BE142" i="17"/>
  <c r="F94" i="17"/>
  <c r="BE126" i="17"/>
  <c r="BE135" i="17"/>
  <c r="BE136" i="17"/>
  <c r="BE144" i="17"/>
  <c r="BE133" i="17"/>
  <c r="BE147" i="17"/>
  <c r="BE151" i="17"/>
  <c r="BE154" i="17"/>
  <c r="J94" i="17"/>
  <c r="BE132" i="17"/>
  <c r="BE145" i="17"/>
  <c r="BE156" i="17"/>
  <c r="BE131" i="17"/>
  <c r="BE138" i="17"/>
  <c r="BE141" i="17"/>
  <c r="BE149" i="17"/>
  <c r="BE146" i="17"/>
  <c r="BE150" i="17"/>
  <c r="J93" i="17"/>
  <c r="BE129" i="17"/>
  <c r="BE152" i="17"/>
  <c r="BE128" i="17"/>
  <c r="BE153" i="17"/>
  <c r="BE155" i="17"/>
  <c r="BE137" i="17"/>
  <c r="J94" i="16"/>
  <c r="J121" i="16"/>
  <c r="BE151" i="16"/>
  <c r="BE152" i="16"/>
  <c r="E115" i="16"/>
  <c r="BE141" i="16"/>
  <c r="BE144" i="16"/>
  <c r="F94" i="16"/>
  <c r="BE129" i="16"/>
  <c r="BE139" i="16"/>
  <c r="BE147" i="16"/>
  <c r="BE155" i="16"/>
  <c r="BE153" i="16"/>
  <c r="BE130" i="16"/>
  <c r="J123" i="16"/>
  <c r="BE131" i="16"/>
  <c r="BE149" i="16"/>
  <c r="BE154" i="16"/>
  <c r="BE156" i="16"/>
  <c r="BE134" i="16"/>
  <c r="F93" i="16"/>
  <c r="BE146" i="16"/>
  <c r="BE150" i="16"/>
  <c r="BE137" i="16"/>
  <c r="BE140" i="16"/>
  <c r="BE128" i="16"/>
  <c r="BE142" i="16"/>
  <c r="BE143" i="16"/>
  <c r="J138" i="14"/>
  <c r="J103" i="14"/>
  <c r="J91" i="15"/>
  <c r="F120" i="15"/>
  <c r="BE132" i="15"/>
  <c r="BE135" i="15"/>
  <c r="BE155" i="15"/>
  <c r="BE126" i="15"/>
  <c r="BE137" i="15"/>
  <c r="BE151" i="15"/>
  <c r="F93" i="15"/>
  <c r="BE128" i="15"/>
  <c r="BE133" i="15"/>
  <c r="BE138" i="15"/>
  <c r="BE148" i="15"/>
  <c r="BE149" i="15"/>
  <c r="BE150" i="15"/>
  <c r="E85" i="15"/>
  <c r="J94" i="15"/>
  <c r="BE131" i="15"/>
  <c r="BE139" i="15"/>
  <c r="BE140" i="15"/>
  <c r="BE143" i="15"/>
  <c r="BE153" i="15"/>
  <c r="BE146" i="15"/>
  <c r="J93" i="15"/>
  <c r="BE129" i="15"/>
  <c r="BE130" i="15"/>
  <c r="BE134" i="15"/>
  <c r="BE141" i="15"/>
  <c r="BE142" i="15"/>
  <c r="BE144" i="15"/>
  <c r="BE145" i="15"/>
  <c r="BE147" i="15"/>
  <c r="BE152" i="15"/>
  <c r="BE154" i="15"/>
  <c r="BE136" i="15"/>
  <c r="BE156" i="15"/>
  <c r="BE128" i="14"/>
  <c r="F124" i="14"/>
  <c r="J91" i="14"/>
  <c r="F93" i="14"/>
  <c r="BE140" i="14"/>
  <c r="BE131" i="14"/>
  <c r="BE139" i="14"/>
  <c r="J93" i="14"/>
  <c r="J124" i="14"/>
  <c r="BE129" i="14"/>
  <c r="BE142" i="14"/>
  <c r="E115" i="14"/>
  <c r="BE137" i="14"/>
  <c r="BE141" i="14"/>
  <c r="BE147" i="14"/>
  <c r="BE149" i="14"/>
  <c r="BE150" i="14"/>
  <c r="BE152" i="14"/>
  <c r="BE153" i="14"/>
  <c r="BE154" i="14"/>
  <c r="BE130" i="14"/>
  <c r="BE143" i="14"/>
  <c r="BE144" i="14"/>
  <c r="BE146" i="14"/>
  <c r="BE151" i="14"/>
  <c r="BE155" i="14"/>
  <c r="BE134" i="14"/>
  <c r="BE156" i="14"/>
  <c r="BE132" i="13"/>
  <c r="J119" i="13"/>
  <c r="BE150" i="13"/>
  <c r="BE129" i="13"/>
  <c r="BE130" i="13"/>
  <c r="BE136" i="13"/>
  <c r="BE139" i="13"/>
  <c r="F94" i="13"/>
  <c r="BE134" i="13"/>
  <c r="BE137" i="13"/>
  <c r="J94" i="13"/>
  <c r="BE144" i="13"/>
  <c r="BE145" i="13"/>
  <c r="BE141" i="13"/>
  <c r="BE143" i="13"/>
  <c r="BE149" i="13"/>
  <c r="BE153" i="13"/>
  <c r="E111" i="13"/>
  <c r="BE131" i="13"/>
  <c r="BE133" i="13"/>
  <c r="BE142" i="13"/>
  <c r="BE151" i="13"/>
  <c r="J91" i="13"/>
  <c r="BE138" i="13"/>
  <c r="BE154" i="13"/>
  <c r="BE140" i="13"/>
  <c r="BE156" i="13"/>
  <c r="BE128" i="13"/>
  <c r="BE135" i="13"/>
  <c r="BE147" i="13"/>
  <c r="BK125" i="12"/>
  <c r="J125" i="12"/>
  <c r="J99" i="12"/>
  <c r="BE126" i="13"/>
  <c r="BE148" i="13"/>
  <c r="F93" i="13"/>
  <c r="BE152" i="13"/>
  <c r="BE155" i="13"/>
  <c r="BE146" i="13"/>
  <c r="BE136" i="12"/>
  <c r="BE176" i="12"/>
  <c r="BE191" i="12"/>
  <c r="BE161" i="12"/>
  <c r="BE204" i="12"/>
  <c r="F93" i="12"/>
  <c r="BE158" i="12"/>
  <c r="BE168" i="12"/>
  <c r="BE173" i="12"/>
  <c r="BE201" i="12"/>
  <c r="BK124" i="11"/>
  <c r="J118" i="12"/>
  <c r="BE207" i="12"/>
  <c r="BE133" i="12"/>
  <c r="BE156" i="12"/>
  <c r="BE164" i="12"/>
  <c r="BE188" i="12"/>
  <c r="E85" i="12"/>
  <c r="F121" i="12"/>
  <c r="BE142" i="12"/>
  <c r="BE145" i="12"/>
  <c r="BE152" i="12"/>
  <c r="BE171" i="12"/>
  <c r="BE179" i="12"/>
  <c r="BE182" i="12"/>
  <c r="BE198" i="12"/>
  <c r="J93" i="12"/>
  <c r="J94" i="12"/>
  <c r="BE130" i="12"/>
  <c r="BE139" i="12"/>
  <c r="BE148" i="12"/>
  <c r="BE185" i="12"/>
  <c r="BE127" i="12"/>
  <c r="J94" i="11"/>
  <c r="BE134" i="11"/>
  <c r="F119" i="11"/>
  <c r="BE138" i="11"/>
  <c r="BE183" i="11"/>
  <c r="J119" i="11"/>
  <c r="BE141" i="11"/>
  <c r="BE147" i="11"/>
  <c r="BE153" i="11"/>
  <c r="BE160" i="11"/>
  <c r="F94" i="11"/>
  <c r="BE177" i="11"/>
  <c r="E85" i="11"/>
  <c r="BE190" i="11"/>
  <c r="J91" i="11"/>
  <c r="BE174" i="11"/>
  <c r="BE186" i="11"/>
  <c r="BE198" i="11"/>
  <c r="BE171" i="11"/>
  <c r="BE130" i="11"/>
  <c r="BE168" i="11"/>
  <c r="BK124" i="10"/>
  <c r="BK123" i="10" s="1"/>
  <c r="J123" i="10" s="1"/>
  <c r="J98" i="10" s="1"/>
  <c r="BE156" i="11"/>
  <c r="BE201" i="11"/>
  <c r="BE204" i="11"/>
  <c r="BE150" i="11"/>
  <c r="BE165" i="11"/>
  <c r="BE207" i="11"/>
  <c r="BE126" i="11"/>
  <c r="BE144" i="11"/>
  <c r="BE180" i="11"/>
  <c r="BE194" i="11"/>
  <c r="F94" i="10"/>
  <c r="BE126" i="10"/>
  <c r="BE151" i="10"/>
  <c r="BE174" i="10"/>
  <c r="BE183" i="10"/>
  <c r="J93" i="10"/>
  <c r="BE171" i="10"/>
  <c r="BE177" i="10"/>
  <c r="BE180" i="10"/>
  <c r="E85" i="10"/>
  <c r="BE212" i="10"/>
  <c r="BE193" i="10"/>
  <c r="BE198" i="10"/>
  <c r="BE206" i="10"/>
  <c r="F93" i="10"/>
  <c r="BE139" i="10"/>
  <c r="BE186" i="10"/>
  <c r="BE189" i="10"/>
  <c r="BE209" i="10"/>
  <c r="BE166" i="10"/>
  <c r="BE161" i="10"/>
  <c r="BE157" i="10"/>
  <c r="BE203" i="10"/>
  <c r="BE148" i="10"/>
  <c r="BE168" i="10"/>
  <c r="BE129" i="10"/>
  <c r="BE142" i="10"/>
  <c r="J91" i="10"/>
  <c r="J120" i="10"/>
  <c r="BE132" i="10"/>
  <c r="BE136" i="10"/>
  <c r="BE145" i="10"/>
  <c r="BE154" i="10"/>
  <c r="J91" i="9"/>
  <c r="BE142" i="9"/>
  <c r="BE145" i="9"/>
  <c r="BE149" i="9"/>
  <c r="BE158" i="9"/>
  <c r="J93" i="9"/>
  <c r="F120" i="9"/>
  <c r="BE135" i="9"/>
  <c r="BE155" i="9"/>
  <c r="BE152" i="9"/>
  <c r="E85" i="9"/>
  <c r="BE126" i="9"/>
  <c r="BE129" i="9"/>
  <c r="BK123" i="8"/>
  <c r="J123" i="8"/>
  <c r="J99" i="8" s="1"/>
  <c r="F119" i="9"/>
  <c r="BE132" i="9"/>
  <c r="J120" i="9"/>
  <c r="BE167" i="9"/>
  <c r="BE207" i="9"/>
  <c r="BE161" i="9"/>
  <c r="BE164" i="9"/>
  <c r="BE170" i="9"/>
  <c r="BE173" i="9"/>
  <c r="BE176" i="9"/>
  <c r="BE179" i="9"/>
  <c r="BE185" i="9"/>
  <c r="BE191" i="9"/>
  <c r="BE204" i="9"/>
  <c r="BE214" i="9"/>
  <c r="BE229" i="9"/>
  <c r="BE182" i="9"/>
  <c r="BE210" i="9"/>
  <c r="BE139" i="9"/>
  <c r="BE188" i="9"/>
  <c r="BE194" i="9"/>
  <c r="BE197" i="9"/>
  <c r="BE217" i="9"/>
  <c r="BE220" i="9"/>
  <c r="BE223" i="9"/>
  <c r="BE226" i="9"/>
  <c r="BE232" i="9"/>
  <c r="BE200" i="9"/>
  <c r="BE235" i="9"/>
  <c r="BK124" i="7"/>
  <c r="BK123" i="7"/>
  <c r="J123" i="7" s="1"/>
  <c r="J32" i="7" s="1"/>
  <c r="E85" i="8"/>
  <c r="J93" i="8"/>
  <c r="J91" i="8"/>
  <c r="J94" i="8"/>
  <c r="F118" i="8"/>
  <c r="F94" i="8"/>
  <c r="BE125" i="8"/>
  <c r="BE128" i="8"/>
  <c r="BK124" i="6"/>
  <c r="J124" i="6" s="1"/>
  <c r="J99" i="6" s="1"/>
  <c r="J94" i="7"/>
  <c r="BE150" i="7"/>
  <c r="J117" i="7"/>
  <c r="BE135" i="7"/>
  <c r="BE153" i="7"/>
  <c r="F93" i="7"/>
  <c r="BE157" i="7"/>
  <c r="BE132" i="7"/>
  <c r="BE168" i="7"/>
  <c r="J119" i="7"/>
  <c r="BE129" i="7"/>
  <c r="BE160" i="7"/>
  <c r="F120" i="7"/>
  <c r="BE141" i="7"/>
  <c r="BE147" i="7"/>
  <c r="BE165" i="7"/>
  <c r="E85" i="7"/>
  <c r="BE138" i="7"/>
  <c r="BE126" i="7"/>
  <c r="BE144" i="7"/>
  <c r="J117" i="6"/>
  <c r="BE131" i="6"/>
  <c r="BK124" i="5"/>
  <c r="J124" i="5" s="1"/>
  <c r="J99" i="5" s="1"/>
  <c r="BE161" i="6"/>
  <c r="BE146" i="6"/>
  <c r="BE158" i="6"/>
  <c r="J120" i="6"/>
  <c r="BE140" i="6"/>
  <c r="BE168" i="6"/>
  <c r="BE179" i="6"/>
  <c r="J93" i="6"/>
  <c r="BE134" i="6"/>
  <c r="BE137" i="6"/>
  <c r="BE155" i="6"/>
  <c r="BE171" i="6"/>
  <c r="F94" i="6"/>
  <c r="BE129" i="6"/>
  <c r="BE176" i="6"/>
  <c r="BE182" i="6"/>
  <c r="F119" i="6"/>
  <c r="BE152" i="6"/>
  <c r="BE164" i="6"/>
  <c r="BE126" i="6"/>
  <c r="E111" i="6"/>
  <c r="BE143" i="6"/>
  <c r="BE149" i="6"/>
  <c r="J125" i="4"/>
  <c r="J100" i="4" s="1"/>
  <c r="F93" i="5"/>
  <c r="J94" i="5"/>
  <c r="BE132" i="5"/>
  <c r="F94" i="5"/>
  <c r="J91" i="5"/>
  <c r="J119" i="5"/>
  <c r="BE135" i="5"/>
  <c r="BE147" i="5"/>
  <c r="BE126" i="5"/>
  <c r="BE150" i="5"/>
  <c r="BE153" i="5"/>
  <c r="BE159" i="5"/>
  <c r="BE163" i="5"/>
  <c r="BE129" i="5"/>
  <c r="E111" i="5"/>
  <c r="BE141" i="5"/>
  <c r="BE144" i="5"/>
  <c r="BE156" i="5"/>
  <c r="BE165" i="5"/>
  <c r="BE169" i="5"/>
  <c r="BE138" i="5"/>
  <c r="BE172" i="5"/>
  <c r="BE126" i="4"/>
  <c r="J91" i="4"/>
  <c r="F120" i="4"/>
  <c r="J93" i="4"/>
  <c r="BE144" i="4"/>
  <c r="E85" i="4"/>
  <c r="BE132" i="4"/>
  <c r="BK124" i="3"/>
  <c r="J124" i="3"/>
  <c r="J99" i="3" s="1"/>
  <c r="BE141" i="4"/>
  <c r="BE135" i="4"/>
  <c r="F93" i="4"/>
  <c r="J120" i="4"/>
  <c r="BE129" i="4"/>
  <c r="BE148" i="4"/>
  <c r="BE138" i="4"/>
  <c r="BE151" i="4"/>
  <c r="BE155" i="4"/>
  <c r="J94" i="3"/>
  <c r="J117" i="3"/>
  <c r="BE155" i="3"/>
  <c r="BE161" i="3"/>
  <c r="E85" i="3"/>
  <c r="BE126" i="3"/>
  <c r="BE139" i="3"/>
  <c r="BE189" i="3"/>
  <c r="BE158" i="3"/>
  <c r="BE164" i="3"/>
  <c r="J93" i="3"/>
  <c r="F119" i="3"/>
  <c r="BE132" i="3"/>
  <c r="BE173" i="3"/>
  <c r="BE192" i="3"/>
  <c r="BE209" i="3"/>
  <c r="BE129" i="3"/>
  <c r="BE135" i="3"/>
  <c r="BE146" i="3"/>
  <c r="BE149" i="3"/>
  <c r="BE170" i="3"/>
  <c r="F120" i="3"/>
  <c r="BE152" i="3"/>
  <c r="BE167" i="3"/>
  <c r="BE199" i="3"/>
  <c r="BE142" i="3"/>
  <c r="BE182" i="3"/>
  <c r="BE185" i="3"/>
  <c r="BE205" i="3"/>
  <c r="BE176" i="3"/>
  <c r="BE179" i="3"/>
  <c r="BE202" i="3"/>
  <c r="E85" i="2"/>
  <c r="BE127" i="2"/>
  <c r="BE168" i="2"/>
  <c r="BE255" i="2"/>
  <c r="J113" i="2"/>
  <c r="BE225" i="2"/>
  <c r="BE289" i="2"/>
  <c r="BE295" i="2"/>
  <c r="F92" i="2"/>
  <c r="J116" i="2"/>
  <c r="BE131" i="2"/>
  <c r="BE151" i="2"/>
  <c r="BE217" i="2"/>
  <c r="BE309" i="2"/>
  <c r="BE320" i="2"/>
  <c r="BE322" i="2"/>
  <c r="BE325" i="2"/>
  <c r="BE328" i="2"/>
  <c r="BE338" i="2"/>
  <c r="J91" i="2"/>
  <c r="BE191" i="2"/>
  <c r="BE194" i="2"/>
  <c r="BE228" i="2"/>
  <c r="BE239" i="2"/>
  <c r="BE331" i="2"/>
  <c r="BE179" i="2"/>
  <c r="BE209" i="2"/>
  <c r="BE275" i="2"/>
  <c r="BE278" i="2"/>
  <c r="BE281" i="2"/>
  <c r="BE285" i="2"/>
  <c r="BE312" i="2"/>
  <c r="BE182" i="2"/>
  <c r="BE188" i="2"/>
  <c r="BE231" i="2"/>
  <c r="BE258" i="2"/>
  <c r="F115" i="2"/>
  <c r="BE122" i="2"/>
  <c r="BE185" i="2"/>
  <c r="BE214" i="2"/>
  <c r="BE248" i="2"/>
  <c r="BE252" i="2"/>
  <c r="BE298" i="2"/>
  <c r="BE301" i="2"/>
  <c r="BE306" i="2"/>
  <c r="BE334" i="2"/>
  <c r="BE341" i="2"/>
  <c r="BE137" i="2"/>
  <c r="BE148" i="2"/>
  <c r="BE159" i="2"/>
  <c r="BE176" i="2"/>
  <c r="BE221" i="2"/>
  <c r="BE266" i="2"/>
  <c r="BE292" i="2"/>
  <c r="BE315" i="2"/>
  <c r="BE345" i="2"/>
  <c r="BE348" i="2"/>
  <c r="BE351" i="2"/>
  <c r="BE355" i="2"/>
  <c r="BE359" i="2"/>
  <c r="BE362" i="2"/>
  <c r="F38" i="4"/>
  <c r="BC98" i="1"/>
  <c r="F36" i="5"/>
  <c r="BA99" i="1"/>
  <c r="F36" i="6"/>
  <c r="BA100" i="1" s="1"/>
  <c r="J36" i="11"/>
  <c r="AW106" i="1"/>
  <c r="F38" i="13"/>
  <c r="BC109" i="1" s="1"/>
  <c r="F39" i="16"/>
  <c r="BD112" i="1"/>
  <c r="F39" i="19"/>
  <c r="BD116" i="1" s="1"/>
  <c r="J36" i="21"/>
  <c r="AW118" i="1" s="1"/>
  <c r="J34" i="24"/>
  <c r="AW121" i="1" s="1"/>
  <c r="AS94" i="1"/>
  <c r="J36" i="4"/>
  <c r="AW98" i="1" s="1"/>
  <c r="F38" i="5"/>
  <c r="BC99" i="1" s="1"/>
  <c r="F36" i="8"/>
  <c r="BA102" i="1"/>
  <c r="F36" i="10"/>
  <c r="BA105" i="1" s="1"/>
  <c r="J36" i="15"/>
  <c r="AW111" i="1"/>
  <c r="J36" i="19"/>
  <c r="AW116" i="1"/>
  <c r="F37" i="24"/>
  <c r="BD121" i="1" s="1"/>
  <c r="F37" i="4"/>
  <c r="BB98" i="1"/>
  <c r="F39" i="5"/>
  <c r="BD99" i="1" s="1"/>
  <c r="F38" i="6"/>
  <c r="BC100" i="1" s="1"/>
  <c r="J36" i="10"/>
  <c r="AW105" i="1"/>
  <c r="F36" i="13"/>
  <c r="BA109" i="1" s="1"/>
  <c r="F38" i="16"/>
  <c r="BC112" i="1"/>
  <c r="F37" i="19"/>
  <c r="BB116" i="1"/>
  <c r="F38" i="21"/>
  <c r="BC118" i="1" s="1"/>
  <c r="F39" i="3"/>
  <c r="BD97" i="1"/>
  <c r="F37" i="6"/>
  <c r="BB100" i="1" s="1"/>
  <c r="F38" i="11"/>
  <c r="BC106" i="1" s="1"/>
  <c r="F37" i="13"/>
  <c r="BB109" i="1"/>
  <c r="F39" i="17"/>
  <c r="BD113" i="1" s="1"/>
  <c r="J36" i="20"/>
  <c r="AW117" i="1"/>
  <c r="F36" i="24"/>
  <c r="BC121" i="1"/>
  <c r="F37" i="3"/>
  <c r="BB97" i="1" s="1"/>
  <c r="J36" i="7"/>
  <c r="AW101" i="1"/>
  <c r="F37" i="10"/>
  <c r="BB105" i="1" s="1"/>
  <c r="F37" i="15"/>
  <c r="BB111" i="1" s="1"/>
  <c r="F38" i="19"/>
  <c r="BC116" i="1"/>
  <c r="F36" i="23"/>
  <c r="BA120" i="1" s="1"/>
  <c r="F38" i="3"/>
  <c r="BC97" i="1"/>
  <c r="F37" i="7"/>
  <c r="BB101" i="1"/>
  <c r="F39" i="10"/>
  <c r="BD105" i="1" s="1"/>
  <c r="F36" i="14"/>
  <c r="BA110" i="1"/>
  <c r="J36" i="17"/>
  <c r="AW113" i="1" s="1"/>
  <c r="F34" i="24"/>
  <c r="BA121" i="1" s="1"/>
  <c r="J34" i="2"/>
  <c r="AW95" i="1" s="1"/>
  <c r="J36" i="8"/>
  <c r="AW102" i="1" s="1"/>
  <c r="F38" i="9"/>
  <c r="BC103" i="1"/>
  <c r="F36" i="12"/>
  <c r="BA107" i="1" s="1"/>
  <c r="F36" i="15"/>
  <c r="BA111" i="1" s="1"/>
  <c r="J36" i="18"/>
  <c r="AW114" i="1"/>
  <c r="F37" i="20"/>
  <c r="BB117" i="1" s="1"/>
  <c r="F35" i="24"/>
  <c r="BB121" i="1" s="1"/>
  <c r="F34" i="2"/>
  <c r="BA95" i="1" s="1"/>
  <c r="F39" i="8"/>
  <c r="BD102" i="1" s="1"/>
  <c r="F38" i="8"/>
  <c r="BC102" i="1"/>
  <c r="F38" i="10"/>
  <c r="BC105" i="1"/>
  <c r="F38" i="14"/>
  <c r="BC110" i="1" s="1"/>
  <c r="F36" i="17"/>
  <c r="BA113" i="1"/>
  <c r="F36" i="20"/>
  <c r="BA117" i="1" s="1"/>
  <c r="F39" i="22"/>
  <c r="BD119" i="1" s="1"/>
  <c r="F37" i="2"/>
  <c r="BD95" i="1" s="1"/>
  <c r="F39" i="7"/>
  <c r="BD101" i="1"/>
  <c r="F39" i="9"/>
  <c r="BD103" i="1" s="1"/>
  <c r="F36" i="11"/>
  <c r="BA106" i="1"/>
  <c r="F37" i="12"/>
  <c r="BB107" i="1"/>
  <c r="F38" i="15"/>
  <c r="BC111" i="1"/>
  <c r="F38" i="17"/>
  <c r="BC113" i="1"/>
  <c r="F36" i="19"/>
  <c r="BA116" i="1"/>
  <c r="F36" i="21"/>
  <c r="BA118" i="1" s="1"/>
  <c r="J35" i="23"/>
  <c r="AV120" i="1"/>
  <c r="AT120" i="1"/>
  <c r="F36" i="3"/>
  <c r="BA97" i="1"/>
  <c r="J36" i="6"/>
  <c r="AW100" i="1" s="1"/>
  <c r="F39" i="11"/>
  <c r="BD106" i="1"/>
  <c r="F39" i="13"/>
  <c r="BD109" i="1" s="1"/>
  <c r="F37" i="17"/>
  <c r="BB113" i="1" s="1"/>
  <c r="F36" i="22"/>
  <c r="BA119" i="1"/>
  <c r="F35" i="2"/>
  <c r="BB95" i="1" s="1"/>
  <c r="F37" i="8"/>
  <c r="BB102" i="1"/>
  <c r="F37" i="9"/>
  <c r="BB103" i="1" s="1"/>
  <c r="F38" i="12"/>
  <c r="BC107" i="1" s="1"/>
  <c r="F37" i="14"/>
  <c r="BB110" i="1"/>
  <c r="F39" i="15"/>
  <c r="BD111" i="1"/>
  <c r="F37" i="18"/>
  <c r="BB114" i="1"/>
  <c r="F37" i="21"/>
  <c r="BB118" i="1" s="1"/>
  <c r="J36" i="22"/>
  <c r="AW119" i="1"/>
  <c r="F39" i="4"/>
  <c r="BD98" i="1"/>
  <c r="F36" i="4"/>
  <c r="BA98" i="1" s="1"/>
  <c r="J36" i="5"/>
  <c r="AW99" i="1"/>
  <c r="F37" i="5"/>
  <c r="BB99" i="1" s="1"/>
  <c r="F38" i="7"/>
  <c r="BC101" i="1" s="1"/>
  <c r="J36" i="9"/>
  <c r="AW103" i="1" s="1"/>
  <c r="F39" i="12"/>
  <c r="BD107" i="1" s="1"/>
  <c r="J36" i="14"/>
  <c r="AW110" i="1"/>
  <c r="J36" i="16"/>
  <c r="AW112" i="1"/>
  <c r="F36" i="18"/>
  <c r="BA114" i="1" s="1"/>
  <c r="F39" i="20"/>
  <c r="BD117" i="1"/>
  <c r="F37" i="22"/>
  <c r="BB119" i="1" s="1"/>
  <c r="F36" i="2"/>
  <c r="BC95" i="1" s="1"/>
  <c r="F36" i="7"/>
  <c r="BA101" i="1"/>
  <c r="F36" i="9"/>
  <c r="BA103" i="1" s="1"/>
  <c r="J36" i="12"/>
  <c r="AW107" i="1" s="1"/>
  <c r="F39" i="14"/>
  <c r="BD110" i="1"/>
  <c r="F37" i="16"/>
  <c r="BB112" i="1" s="1"/>
  <c r="F39" i="18"/>
  <c r="BD114" i="1"/>
  <c r="F38" i="20"/>
  <c r="BC117" i="1" s="1"/>
  <c r="F38" i="22"/>
  <c r="BC119" i="1" s="1"/>
  <c r="J36" i="3"/>
  <c r="AW97" i="1"/>
  <c r="F39" i="6"/>
  <c r="BD100" i="1" s="1"/>
  <c r="F37" i="11"/>
  <c r="BB106" i="1"/>
  <c r="J36" i="13"/>
  <c r="AW109" i="1"/>
  <c r="F36" i="16"/>
  <c r="BA112" i="1" s="1"/>
  <c r="F38" i="18"/>
  <c r="BC114" i="1"/>
  <c r="J125" i="9" l="1"/>
  <c r="J100" i="9" s="1"/>
  <c r="BK120" i="2"/>
  <c r="J120" i="2" s="1"/>
  <c r="J97" i="2" s="1"/>
  <c r="J124" i="9"/>
  <c r="J99" i="9" s="1"/>
  <c r="BK123" i="9"/>
  <c r="J123" i="9" s="1"/>
  <c r="J32" i="19"/>
  <c r="J98" i="19"/>
  <c r="BK123" i="4"/>
  <c r="J123" i="4" s="1"/>
  <c r="J98" i="4" s="1"/>
  <c r="J124" i="4"/>
  <c r="J99" i="4" s="1"/>
  <c r="J136" i="16"/>
  <c r="J102" i="16" s="1"/>
  <c r="T123" i="4"/>
  <c r="T127" i="18"/>
  <c r="P127" i="18"/>
  <c r="AU114" i="1"/>
  <c r="P127" i="16"/>
  <c r="AU112" i="1"/>
  <c r="T123" i="9"/>
  <c r="T123" i="7"/>
  <c r="P123" i="10"/>
  <c r="AU105" i="1" s="1"/>
  <c r="AU104" i="1" s="1"/>
  <c r="P123" i="3"/>
  <c r="AU97" i="1"/>
  <c r="T123" i="3"/>
  <c r="R123" i="5"/>
  <c r="BK135" i="18"/>
  <c r="J135" i="18"/>
  <c r="J101" i="18"/>
  <c r="P123" i="4"/>
  <c r="AU98" i="1"/>
  <c r="BK135" i="14"/>
  <c r="T119" i="2"/>
  <c r="P123" i="6"/>
  <c r="AU100" i="1"/>
  <c r="BK128" i="21"/>
  <c r="J128" i="21" s="1"/>
  <c r="J101" i="21" s="1"/>
  <c r="BK132" i="18"/>
  <c r="J132" i="18" s="1"/>
  <c r="J99" i="18" s="1"/>
  <c r="BK129" i="20"/>
  <c r="J129" i="20"/>
  <c r="J101" i="20"/>
  <c r="BK125" i="21"/>
  <c r="BK124" i="15"/>
  <c r="J124" i="15"/>
  <c r="J99" i="15"/>
  <c r="BK124" i="17"/>
  <c r="J124" i="17"/>
  <c r="J99" i="17" s="1"/>
  <c r="BK132" i="14"/>
  <c r="J132" i="14"/>
  <c r="J99" i="14"/>
  <c r="BK126" i="20"/>
  <c r="BK125" i="20" s="1"/>
  <c r="J125" i="20" s="1"/>
  <c r="J32" i="20" s="1"/>
  <c r="AG117" i="1" s="1"/>
  <c r="BK123" i="23"/>
  <c r="J123" i="23"/>
  <c r="J99" i="23"/>
  <c r="BK117" i="24"/>
  <c r="J117" i="24"/>
  <c r="AG116" i="1"/>
  <c r="AN116" i="1" s="1"/>
  <c r="BK127" i="16"/>
  <c r="J127" i="16"/>
  <c r="J98" i="16"/>
  <c r="J124" i="13"/>
  <c r="J99" i="13" s="1"/>
  <c r="BK124" i="12"/>
  <c r="J124" i="12"/>
  <c r="J98" i="12"/>
  <c r="J124" i="11"/>
  <c r="J99" i="11"/>
  <c r="J124" i="10"/>
  <c r="J99" i="10"/>
  <c r="BK122" i="8"/>
  <c r="J122" i="8"/>
  <c r="J98" i="8"/>
  <c r="AG101" i="1"/>
  <c r="J124" i="7"/>
  <c r="J99" i="7"/>
  <c r="J98" i="7"/>
  <c r="BK123" i="6"/>
  <c r="J123" i="6" s="1"/>
  <c r="J98" i="6" s="1"/>
  <c r="BK123" i="5"/>
  <c r="J123" i="5"/>
  <c r="BK123" i="3"/>
  <c r="J123" i="3"/>
  <c r="J98" i="3"/>
  <c r="BK119" i="2"/>
  <c r="J119" i="2" s="1"/>
  <c r="J96" i="2" s="1"/>
  <c r="J30" i="24"/>
  <c r="AG121" i="1"/>
  <c r="AN121" i="1" s="1"/>
  <c r="F35" i="5"/>
  <c r="AZ99" i="1"/>
  <c r="F35" i="8"/>
  <c r="AZ102" i="1" s="1"/>
  <c r="BB96" i="1"/>
  <c r="AX96" i="1" s="1"/>
  <c r="F35" i="11"/>
  <c r="AZ106" i="1" s="1"/>
  <c r="BD108" i="1"/>
  <c r="F35" i="22"/>
  <c r="AZ119" i="1"/>
  <c r="J35" i="3"/>
  <c r="AV97" i="1"/>
  <c r="AT97" i="1"/>
  <c r="J35" i="12"/>
  <c r="AV107" i="1" s="1"/>
  <c r="AT107" i="1" s="1"/>
  <c r="F35" i="20"/>
  <c r="AZ117" i="1" s="1"/>
  <c r="F35" i="4"/>
  <c r="AZ98" i="1"/>
  <c r="F35" i="6"/>
  <c r="AZ100" i="1" s="1"/>
  <c r="BA96" i="1"/>
  <c r="AW96" i="1" s="1"/>
  <c r="BD96" i="1"/>
  <c r="J35" i="11"/>
  <c r="AV106" i="1"/>
  <c r="AT106" i="1"/>
  <c r="F35" i="14"/>
  <c r="AZ110" i="1"/>
  <c r="J35" i="18"/>
  <c r="AV114" i="1" s="1"/>
  <c r="AT114" i="1" s="1"/>
  <c r="J35" i="4"/>
  <c r="AV98" i="1" s="1"/>
  <c r="AT98" i="1" s="1"/>
  <c r="J35" i="8"/>
  <c r="AV102" i="1"/>
  <c r="AT102" i="1"/>
  <c r="J35" i="9"/>
  <c r="AV103" i="1" s="1"/>
  <c r="AT103" i="1" s="1"/>
  <c r="F35" i="17"/>
  <c r="AZ113" i="1"/>
  <c r="AU115" i="1"/>
  <c r="J32" i="4"/>
  <c r="AG98" i="1"/>
  <c r="J35" i="5"/>
  <c r="AV99" i="1"/>
  <c r="AT99" i="1" s="1"/>
  <c r="F35" i="7"/>
  <c r="AZ101" i="1" s="1"/>
  <c r="J35" i="10"/>
  <c r="AV105" i="1"/>
  <c r="AT105" i="1"/>
  <c r="J35" i="14"/>
  <c r="AV110" i="1"/>
  <c r="AT110" i="1"/>
  <c r="F35" i="16"/>
  <c r="AZ112" i="1"/>
  <c r="J35" i="20"/>
  <c r="AV117" i="1" s="1"/>
  <c r="AT117" i="1" s="1"/>
  <c r="BD115" i="1"/>
  <c r="J33" i="2"/>
  <c r="AV95" i="1" s="1"/>
  <c r="AT95" i="1" s="1"/>
  <c r="F35" i="21"/>
  <c r="AZ118" i="1"/>
  <c r="F35" i="3"/>
  <c r="AZ97" i="1"/>
  <c r="J32" i="10"/>
  <c r="AG105" i="1"/>
  <c r="F35" i="12"/>
  <c r="AZ107" i="1" s="1"/>
  <c r="J35" i="17"/>
  <c r="AV113" i="1" s="1"/>
  <c r="AT113" i="1" s="1"/>
  <c r="F33" i="2"/>
  <c r="AZ95" i="1" s="1"/>
  <c r="F35" i="23"/>
  <c r="AZ120" i="1"/>
  <c r="J32" i="5"/>
  <c r="AG99" i="1"/>
  <c r="J35" i="6"/>
  <c r="AV100" i="1" s="1"/>
  <c r="AT100" i="1" s="1"/>
  <c r="BC96" i="1"/>
  <c r="AY96" i="1" s="1"/>
  <c r="J32" i="11"/>
  <c r="AG106" i="1"/>
  <c r="BC104" i="1"/>
  <c r="AY104" i="1" s="1"/>
  <c r="BB104" i="1"/>
  <c r="AX104" i="1"/>
  <c r="J35" i="13"/>
  <c r="AV109" i="1"/>
  <c r="AT109" i="1"/>
  <c r="J35" i="16"/>
  <c r="AV112" i="1" s="1"/>
  <c r="AT112" i="1" s="1"/>
  <c r="BA115" i="1"/>
  <c r="AW115" i="1"/>
  <c r="J35" i="7"/>
  <c r="AV101" i="1"/>
  <c r="AT101" i="1"/>
  <c r="AN101" i="1"/>
  <c r="BD104" i="1"/>
  <c r="F35" i="13"/>
  <c r="AZ109" i="1"/>
  <c r="F35" i="15"/>
  <c r="AZ111" i="1"/>
  <c r="J35" i="19"/>
  <c r="AV116" i="1"/>
  <c r="AT116" i="1"/>
  <c r="BC115" i="1"/>
  <c r="AY115" i="1"/>
  <c r="F35" i="9"/>
  <c r="AZ103" i="1" s="1"/>
  <c r="BB108" i="1"/>
  <c r="AX108" i="1"/>
  <c r="J35" i="22"/>
  <c r="AV119" i="1" s="1"/>
  <c r="AT119" i="1" s="1"/>
  <c r="F35" i="10"/>
  <c r="AZ105" i="1"/>
  <c r="J35" i="15"/>
  <c r="AV111" i="1" s="1"/>
  <c r="AT111" i="1" s="1"/>
  <c r="J33" i="24"/>
  <c r="AV121" i="1" s="1"/>
  <c r="AT121" i="1" s="1"/>
  <c r="BA104" i="1"/>
  <c r="AW104" i="1"/>
  <c r="F35" i="18"/>
  <c r="AZ114" i="1"/>
  <c r="J32" i="13"/>
  <c r="AG109" i="1" s="1"/>
  <c r="BC108" i="1"/>
  <c r="AY108" i="1"/>
  <c r="J32" i="22"/>
  <c r="AG119" i="1"/>
  <c r="BA108" i="1"/>
  <c r="AW108" i="1" s="1"/>
  <c r="F35" i="19"/>
  <c r="AZ116" i="1" s="1"/>
  <c r="BB115" i="1"/>
  <c r="AX115" i="1"/>
  <c r="F33" i="24"/>
  <c r="AZ121" i="1"/>
  <c r="J35" i="21"/>
  <c r="AV118" i="1"/>
  <c r="AT118" i="1"/>
  <c r="AN117" i="1" l="1"/>
  <c r="BK124" i="21"/>
  <c r="J124" i="21" s="1"/>
  <c r="J32" i="21" s="1"/>
  <c r="AG118" i="1" s="1"/>
  <c r="AN118" i="1" s="1"/>
  <c r="J32" i="9"/>
  <c r="AG103" i="1" s="1"/>
  <c r="AN103" i="1" s="1"/>
  <c r="J98" i="9"/>
  <c r="BK127" i="14"/>
  <c r="J127" i="14" s="1"/>
  <c r="J98" i="14" s="1"/>
  <c r="J98" i="20"/>
  <c r="J135" i="14"/>
  <c r="J101" i="14"/>
  <c r="BK122" i="23"/>
  <c r="J122" i="23"/>
  <c r="J98" i="23" s="1"/>
  <c r="BK127" i="18"/>
  <c r="J127" i="18"/>
  <c r="J98" i="18"/>
  <c r="J126" i="20"/>
  <c r="J99" i="20"/>
  <c r="J125" i="21"/>
  <c r="J99" i="21" s="1"/>
  <c r="BK123" i="15"/>
  <c r="J123" i="15" s="1"/>
  <c r="J98" i="15" s="1"/>
  <c r="J96" i="24"/>
  <c r="BK123" i="17"/>
  <c r="J123" i="17"/>
  <c r="J32" i="17" s="1"/>
  <c r="AG113" i="1" s="1"/>
  <c r="J98" i="21"/>
  <c r="J39" i="24"/>
  <c r="AN119" i="1"/>
  <c r="J41" i="22"/>
  <c r="J41" i="21"/>
  <c r="J41" i="20"/>
  <c r="J41" i="19"/>
  <c r="AN109" i="1"/>
  <c r="J41" i="13"/>
  <c r="AN106" i="1"/>
  <c r="AN105" i="1"/>
  <c r="J41" i="11"/>
  <c r="J41" i="10"/>
  <c r="J41" i="7"/>
  <c r="AN99" i="1"/>
  <c r="J98" i="5"/>
  <c r="AN98" i="1"/>
  <c r="J41" i="5"/>
  <c r="J41" i="4"/>
  <c r="J32" i="8"/>
  <c r="AG102" i="1"/>
  <c r="AN102" i="1" s="1"/>
  <c r="BB94" i="1"/>
  <c r="AX94" i="1" s="1"/>
  <c r="AU108" i="1"/>
  <c r="AZ104" i="1"/>
  <c r="AV104" i="1"/>
  <c r="AT104" i="1" s="1"/>
  <c r="AU96" i="1"/>
  <c r="AU94" i="1"/>
  <c r="AZ96" i="1"/>
  <c r="AV96" i="1" s="1"/>
  <c r="AT96" i="1" s="1"/>
  <c r="J32" i="16"/>
  <c r="AG112" i="1"/>
  <c r="BD94" i="1"/>
  <c r="W33" i="1" s="1"/>
  <c r="J32" i="3"/>
  <c r="AG97" i="1" s="1"/>
  <c r="J32" i="12"/>
  <c r="AG107" i="1"/>
  <c r="AN107" i="1"/>
  <c r="J32" i="6"/>
  <c r="AG100" i="1"/>
  <c r="AN100" i="1"/>
  <c r="AZ108" i="1"/>
  <c r="AV108" i="1"/>
  <c r="AT108" i="1"/>
  <c r="BA94" i="1"/>
  <c r="AW94" i="1" s="1"/>
  <c r="AK30" i="1" s="1"/>
  <c r="BC94" i="1"/>
  <c r="W32" i="1" s="1"/>
  <c r="J30" i="2"/>
  <c r="AG95" i="1" s="1"/>
  <c r="AZ115" i="1"/>
  <c r="AV115" i="1"/>
  <c r="AT115" i="1"/>
  <c r="J41" i="9" l="1"/>
  <c r="J41" i="17"/>
  <c r="J98" i="17"/>
  <c r="J41" i="16"/>
  <c r="AN112" i="1"/>
  <c r="J41" i="12"/>
  <c r="J41" i="8"/>
  <c r="J41" i="6"/>
  <c r="J41" i="3"/>
  <c r="AN97" i="1"/>
  <c r="J39" i="2"/>
  <c r="AN95" i="1"/>
  <c r="AN113" i="1"/>
  <c r="AG104" i="1"/>
  <c r="AN104" i="1" s="1"/>
  <c r="J32" i="14"/>
  <c r="AG110" i="1" s="1"/>
  <c r="J32" i="15"/>
  <c r="AG111" i="1" s="1"/>
  <c r="AN111" i="1" s="1"/>
  <c r="J32" i="23"/>
  <c r="J41" i="23"/>
  <c r="AG96" i="1"/>
  <c r="J32" i="18"/>
  <c r="AG114" i="1"/>
  <c r="AN114" i="1" s="1"/>
  <c r="W30" i="1"/>
  <c r="AZ94" i="1"/>
  <c r="AV94" i="1" s="1"/>
  <c r="AK29" i="1" s="1"/>
  <c r="AY94" i="1"/>
  <c r="W31" i="1"/>
  <c r="J41" i="14" l="1"/>
  <c r="AG120" i="1"/>
  <c r="AN120" i="1"/>
  <c r="J41" i="15"/>
  <c r="J41" i="18"/>
  <c r="AN96" i="1"/>
  <c r="AN110" i="1"/>
  <c r="AT94" i="1"/>
  <c r="AG108" i="1"/>
  <c r="AN108" i="1"/>
  <c r="W29" i="1"/>
  <c r="AG115" i="1" l="1"/>
  <c r="AN115" i="1" l="1"/>
  <c r="AG94" i="1"/>
  <c r="AK26" i="1" s="1"/>
  <c r="AK35" i="1" s="1"/>
  <c r="AN94" i="1" l="1"/>
</calcChain>
</file>

<file path=xl/sharedStrings.xml><?xml version="1.0" encoding="utf-8"?>
<sst xmlns="http://schemas.openxmlformats.org/spreadsheetml/2006/main" count="15830" uniqueCount="1453">
  <si>
    <t>Export Komplet</t>
  </si>
  <si>
    <t/>
  </si>
  <si>
    <t>2.0</t>
  </si>
  <si>
    <t>ZAMOK</t>
  </si>
  <si>
    <t>False</t>
  </si>
  <si>
    <t>{ebc988ba-d9f9-49aa-9f16-60e5e3b932f9}</t>
  </si>
  <si>
    <t>0,01</t>
  </si>
  <si>
    <t>21</t>
  </si>
  <si>
    <t>15</t>
  </si>
  <si>
    <t>REKAPITULACE STAVBY</t>
  </si>
  <si>
    <t>v ---  níže se nacházejí doplnkové a pomocné údaje k sestavám  --- v</t>
  </si>
  <si>
    <t>Návod na vyplnění</t>
  </si>
  <si>
    <t>0,001</t>
  </si>
  <si>
    <t>Kód:</t>
  </si>
  <si>
    <t>2022</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</si>
  <si>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</si>
  <si>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</si>
  <si>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16 -Oprava trati v úseku Praha Smíchov - Beroun Závodí</t>
  </si>
  <si>
    <t>KSO:</t>
  </si>
  <si>
    <t>CC-CZ:</t>
  </si>
  <si>
    <t>Místo:</t>
  </si>
  <si>
    <t xml:space="preserve"> </t>
  </si>
  <si>
    <t>Datum:</t>
  </si>
  <si>
    <t>4. 4. 2022</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</si>
  <si>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</si>
  <si>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</si>
  <si>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</si>
  <si>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</si>
  <si>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</si>
  <si>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</si>
  <si>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</si>
  <si>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</si>
  <si>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</si>
  <si>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</si>
  <si>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</si>
  <si>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</si>
  <si>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</si>
  <si>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</si>
  <si>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</si>
  <si>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</si>
  <si>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</si>
  <si>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</si>
  <si>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</si>
  <si>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</si>
  <si>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</si>
  <si>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</si>
  <si>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</si>
  <si>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</si>
  <si>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</si>
  <si>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</si>
  <si>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</si>
  <si>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</si>
  <si>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</si>
  <si>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</si>
  <si>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</si>
  <si>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</si>
  <si>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</si>
  <si>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</si>
  <si>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</si>
  <si>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</si>
  <si>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</si>
  <si>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</si>
  <si>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</si>
  <si>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</si>
  <si>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</si>
  <si>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</si>
  <si>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</si>
  <si>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</si>
  <si>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</si>
  <si>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</si>
  <si>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</si>
  <si>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</si>
  <si>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</si>
  <si>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</si>
  <si>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</si>
  <si>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</si>
  <si>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</si>
  <si>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</si>
  <si>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</si>
  <si>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Oprava železničního svršku</t>
  </si>
  <si>
    <t>STA</t>
  </si>
  <si>
    <t>1</t>
  </si>
  <si>
    <t>{a1b7d1db-02af-4d3b-9dda-c30cf15ac87a}</t>
  </si>
  <si>
    <t>2</t>
  </si>
  <si>
    <t>SO 02</t>
  </si>
  <si>
    <t>Oprava přejezdů</t>
  </si>
  <si>
    <t>{1c50237e-9d90-4c02-9f1b-187954c2fa49}</t>
  </si>
  <si>
    <t>01</t>
  </si>
  <si>
    <t>Oprava P2222</t>
  </si>
  <si>
    <t>Soupis</t>
  </si>
  <si>
    <t>{4cc3ee1b-7802-4b93-b42f-89e8bd0f6df2}</t>
  </si>
  <si>
    <t>02</t>
  </si>
  <si>
    <t>Oprava P2223</t>
  </si>
  <si>
    <t>{c64add12-86ca-490a-b6ee-ea2275345639}</t>
  </si>
  <si>
    <t>03</t>
  </si>
  <si>
    <t>Oprava P2225</t>
  </si>
  <si>
    <t>{3809f0a0-dcd6-4b65-8624-3f9cfef3df38}</t>
  </si>
  <si>
    <t>04</t>
  </si>
  <si>
    <t>Oprava P2228</t>
  </si>
  <si>
    <t>{17f9f286-eb07-440c-bf12-891a5a8eb282}</t>
  </si>
  <si>
    <t>05</t>
  </si>
  <si>
    <t>Oprava P2219</t>
  </si>
  <si>
    <t>{2e2976af-f0ac-4bc1-a744-1a0aa5f37230}</t>
  </si>
  <si>
    <t>06</t>
  </si>
  <si>
    <t>Oprava P2221</t>
  </si>
  <si>
    <t>{5b032296-230c-4000-b18f-818765ef6d2e}</t>
  </si>
  <si>
    <t>07</t>
  </si>
  <si>
    <t>Oprava P2220</t>
  </si>
  <si>
    <t>{e31a7cf5-8fb8-4ddc-97fd-fe4e68bb0291}</t>
  </si>
  <si>
    <t>SO 03</t>
  </si>
  <si>
    <t>Prodloužení nástupišť</t>
  </si>
  <si>
    <t>{7062648c-2665-49cd-be97-e9bea0d2af41}</t>
  </si>
  <si>
    <t>Prodloužení nástupiště Loděnice</t>
  </si>
  <si>
    <t>{fe39e38a-1844-4409-8b22-c32f61636b6b}</t>
  </si>
  <si>
    <t>Prodloužení nástupiště Vráž u Berouna</t>
  </si>
  <si>
    <t>{f34e1e5b-785d-4282-9d05-948059bd40b7}</t>
  </si>
  <si>
    <t>Prodloužení nástupiště Beroun Závodí</t>
  </si>
  <si>
    <t>{ce80f042-4114-4553-913c-2fcd38eacfc0}</t>
  </si>
  <si>
    <t>SO 04</t>
  </si>
  <si>
    <t>Osvětlení nástupišť</t>
  </si>
  <si>
    <t>{534b448a-912c-44c2-b783-b74dcbacc8df}</t>
  </si>
  <si>
    <t>PS01a</t>
  </si>
  <si>
    <t>UOŽI-Osvětlení nástupiště Loděnice</t>
  </si>
  <si>
    <t>{5119492e-2a42-44fb-b74c-f4d4e0e8d6eb}</t>
  </si>
  <si>
    <t>PS01b</t>
  </si>
  <si>
    <t>URS-Osvětlení nástupiště Loděnice</t>
  </si>
  <si>
    <t>{87adb46b-e7f5-47fd-a887-8a22aed60a3d}</t>
  </si>
  <si>
    <t>PS02a</t>
  </si>
  <si>
    <t>UOŽI-Osvětlení nástupiště Vráž u Berouna</t>
  </si>
  <si>
    <t>{b36460d7-26f3-4830-b769-826b84a8da3a}</t>
  </si>
  <si>
    <t>PS02b</t>
  </si>
  <si>
    <t>URS-Osvětlení nástupiště Vráž u Berouna</t>
  </si>
  <si>
    <t>{c4c19e60-4909-4810-bbee-50b3d07da523}</t>
  </si>
  <si>
    <t>PS03a</t>
  </si>
  <si>
    <t>UOŽI-Osvětlení nástupiště Beroun Závodí</t>
  </si>
  <si>
    <t>{e230ed03-8726-42e8-9cbc-ad708ba83fa5}</t>
  </si>
  <si>
    <t>PS03b</t>
  </si>
  <si>
    <t>URS-Osvětlení nástupiště Beroun Závodí</t>
  </si>
  <si>
    <t>{0aabb06a-c997-4b64-930b-4b49e7b3384e}</t>
  </si>
  <si>
    <t>SO 05</t>
  </si>
  <si>
    <t>Sdělovací zařizení pro nástupiště</t>
  </si>
  <si>
    <t>{e8e7dd14-6bc3-4f5d-9edb-6b1ee279db55}</t>
  </si>
  <si>
    <t>Loděnice technologická část</t>
  </si>
  <si>
    <t>{e6a52871-5523-4374-bfe4-88d21f5c0148}</t>
  </si>
  <si>
    <t>Loděnice stavební část</t>
  </si>
  <si>
    <t>{3f542574-156c-45ce-9943-7bb6bc2015ac}</t>
  </si>
  <si>
    <t>Vráž u Berouna stavební část</t>
  </si>
  <si>
    <t>{0b8e1e78-f68e-4829-b21f-286103c9bdef}</t>
  </si>
  <si>
    <t>Beroun Závodí technologická část</t>
  </si>
  <si>
    <t>{0ce5650d-3911-49fc-a621-f0431edb91be}</t>
  </si>
  <si>
    <t>Beroun Závodí stavební část</t>
  </si>
  <si>
    <t>{51ffa982-16a8-4cd4-9daa-8a14d87540bd}</t>
  </si>
  <si>
    <t>SO 06</t>
  </si>
  <si>
    <t>VRN</t>
  </si>
  <si>
    <t>{94609258-ddae-4c80-8ac3-ecf2c2b3a26a}</t>
  </si>
  <si>
    <t>KRYCÍ LIST SOUPISU PRACÍ</t>
  </si>
  <si>
    <t>Objekt:</t>
  </si>
  <si>
    <t>SO 01 - Oprava železničního svršku</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</si>
  <si>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</si>
  <si>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</si>
  <si>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</si>
  <si>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</si>
  <si>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</si>
  <si>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</si>
  <si>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</si>
  <si>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</si>
  <si>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</si>
  <si>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</si>
  <si>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</si>
  <si>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</si>
  <si>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</si>
  <si>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</si>
  <si>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</si>
  <si>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</si>
  <si>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</si>
  <si>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</si>
  <si>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</si>
  <si>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</si>
  <si>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</si>
  <si>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</si>
  <si>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</si>
  <si>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</si>
  <si>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</si>
  <si>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</si>
  <si>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</si>
  <si>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5905020010</t>
  </si>
  <si>
    <t>Oprava stezky strojně s odstraněním drnu a nánosu do 10 cm. Poznámka: 1. V cenách jsou započteny náklady na odtěžení nánosu stezky a rozprostření výzisku na terén nebo naložení na dopravní prostředek a úprava povrchu stezky.</t>
  </si>
  <si>
    <t>m2</t>
  </si>
  <si>
    <t>Sborník UOŽI 01 2022</t>
  </si>
  <si>
    <t>4</t>
  </si>
  <si>
    <t>655803477</t>
  </si>
  <si>
    <t>VV</t>
  </si>
  <si>
    <t>300"nučice -Rudná</t>
  </si>
  <si>
    <t>Součet</t>
  </si>
  <si>
    <t>5905035010</t>
  </si>
  <si>
    <t>Výměna KL malou těžící mechanizací mimo lavičku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</si>
  <si>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m3</t>
  </si>
  <si>
    <t>83012923</t>
  </si>
  <si>
    <t>3</t>
  </si>
  <si>
    <t>5905085045</t>
  </si>
  <si>
    <t>Souvislé čištění KL strojně koleje pražce betonové.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</si>
  <si>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km</t>
  </si>
  <si>
    <t>-277939009</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</si>
  <si>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</si>
  <si>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</si>
  <si>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1424466132</t>
  </si>
  <si>
    <t>1525*0,70"SČ</t>
  </si>
  <si>
    <t>(15540-15100)/1000*120"Řeporyje-Rudná</t>
  </si>
  <si>
    <t>(16890-15130)/1000*120"Nučice-Rudná</t>
  </si>
  <si>
    <t>(14100-9100)/1000*120"Nučice-Loděnice</t>
  </si>
  <si>
    <t>(8610-5780)/1000*120"Loděnice Vráž</t>
  </si>
  <si>
    <t>(5320-3600)/1000*120"Vráž-Beroun Závodí</t>
  </si>
  <si>
    <t>M</t>
  </si>
  <si>
    <t>5955101000</t>
  </si>
  <si>
    <t>Kamenivo drcené štěrk frakce 31,5/63 třídy BI</t>
  </si>
  <si>
    <t>t</t>
  </si>
  <si>
    <t>8</t>
  </si>
  <si>
    <t>-1958974619</t>
  </si>
  <si>
    <t>3901,3*1,8</t>
  </si>
  <si>
    <t>6</t>
  </si>
  <si>
    <t>5907025466</t>
  </si>
  <si>
    <t>Výměna kolejnicových pásů současně s výměnou pryžové podložky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</si>
  <si>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m</t>
  </si>
  <si>
    <t>-135750823</t>
  </si>
  <si>
    <t>7</t>
  </si>
  <si>
    <t>5957104035</t>
  </si>
  <si>
    <t>Kolejnicové pásy třídy R260 tv. 49 E1 délky 120 metrů</t>
  </si>
  <si>
    <t>kus</t>
  </si>
  <si>
    <t>-1883552932</t>
  </si>
  <si>
    <t>Neoceňovat dodá ST Phaz</t>
  </si>
  <si>
    <t>5958158005</t>
  </si>
  <si>
    <t>Podložka pryžová pod patu kolejnice S49  183/126/6</t>
  </si>
  <si>
    <t>569906774</t>
  </si>
  <si>
    <t>9</t>
  </si>
  <si>
    <t>5908050007</t>
  </si>
  <si>
    <t>Výměna upevnění podkladnicového komplety. Poznámka: 1. V cenách jsou započteny náklady na demontáž, výměnu a montáž, ošetření součástí mazivem a naložení výzisku na dopravní prostředek. 2. V cenách nejsou obsaženy náklady na vrtání pražce a dodávku materiálu.</t>
  </si>
  <si>
    <t>úl.pl.</t>
  </si>
  <si>
    <t>-1835480847</t>
  </si>
  <si>
    <t>(2*42)*2</t>
  </si>
  <si>
    <t>10</t>
  </si>
  <si>
    <t>5958128005</t>
  </si>
  <si>
    <t>Komplety Skl 24 (šroub RS 0, matice M 22, podložka Uls 6)</t>
  </si>
  <si>
    <t>116291763</t>
  </si>
  <si>
    <t>(2*42*4)</t>
  </si>
  <si>
    <t>11</t>
  </si>
  <si>
    <t>5908053150</t>
  </si>
  <si>
    <t>Výměna drobného kolejiva šroub svěrkový tv. T. Poznámka: 1. V cenách jsou započteny náklady na demontáž upevňovadel, výměnu součásti, montáž upevňovadel a ošetření součástí mazivem. 2. V cenách nejsou obsaženy náklady na dodávku materiálu.</t>
  </si>
  <si>
    <t>-1665030951</t>
  </si>
  <si>
    <t>250</t>
  </si>
  <si>
    <t>12</t>
  </si>
  <si>
    <t>5958134041</t>
  </si>
  <si>
    <t>Součásti upevňovací šroub svěrkový T5</t>
  </si>
  <si>
    <t>277372247</t>
  </si>
  <si>
    <t>13</t>
  </si>
  <si>
    <t>5958134140</t>
  </si>
  <si>
    <t>Součásti upevňovací vložka M</t>
  </si>
  <si>
    <t>-1820564659</t>
  </si>
  <si>
    <t>500</t>
  </si>
  <si>
    <t>14</t>
  </si>
  <si>
    <t>5908053270</t>
  </si>
  <si>
    <t>Výměna drobného kolejiva vložka "M". Poznámka: 1. V cenách jsou započteny náklady na demontáž upevňovadel, výměnu součásti, montáž upevňovadel a ošetření součástí mazivem. 2. V cenách nejsou obsaženy náklady na dodávku materiálu.</t>
  </si>
  <si>
    <t>1776657251</t>
  </si>
  <si>
    <t>5909032020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</si>
  <si>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</si>
  <si>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-1613832284</t>
  </si>
  <si>
    <t>(4,315-3,850)*2"3.kol. Prokopské údolí</t>
  </si>
  <si>
    <t>(14,1-9,100)*2"(km Beroun Závodí -Rudná u Prahy)</t>
  </si>
  <si>
    <t>(8,610-5,780)*2"(km Beroun Závodí -Rudná u Prahy)</t>
  </si>
  <si>
    <t>(5,320-3,600)*2"(km Beroun Závodí -Rudná u Prahy)</t>
  </si>
  <si>
    <t>16</t>
  </si>
  <si>
    <t>5909042010</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</si>
  <si>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</si>
  <si>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-1754483197</t>
  </si>
  <si>
    <t>46"Hustoles T6°</t>
  </si>
  <si>
    <t>62,5+54"vč. 1,2 Prokopské údolí</t>
  </si>
  <si>
    <t>100"přípoje</t>
  </si>
  <si>
    <t>17</t>
  </si>
  <si>
    <t>5910020120</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</si>
  <si>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</si>
  <si>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</si>
  <si>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1995078551</t>
  </si>
  <si>
    <t>8"vady</t>
  </si>
  <si>
    <t>18</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</si>
  <si>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</si>
  <si>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</si>
  <si>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-1333215138</t>
  </si>
  <si>
    <t>92</t>
  </si>
  <si>
    <t>20"vady</t>
  </si>
  <si>
    <t>19</t>
  </si>
  <si>
    <t>5910040230</t>
  </si>
  <si>
    <t>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</si>
  <si>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903051144</t>
  </si>
  <si>
    <t>20</t>
  </si>
  <si>
    <t>5910040320</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</si>
  <si>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</si>
  <si>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2034384607</t>
  </si>
  <si>
    <t>5910040420</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</si>
  <si>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</si>
  <si>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-290390453</t>
  </si>
  <si>
    <t>22</t>
  </si>
  <si>
    <t>5910063010</t>
  </si>
  <si>
    <t>Opravné souvislé broušení kolejnic R260 head checking, povrchové vady, příčný a podélný profil hloubky do 2 mm.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</si>
  <si>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1037500728</t>
  </si>
  <si>
    <t>Neoceňovat zajistí ST Phaz</t>
  </si>
  <si>
    <t>(4315-3850)*2"1. a 3. kol. Prokopské údolí</t>
  </si>
  <si>
    <t>23</t>
  </si>
  <si>
    <t>5910070010</t>
  </si>
  <si>
    <t>Základní reprofilace kolejnicových profilů výhybky - broušení, frézování a hoblování. Poznámka: 1. V ceně jsou započteny náklady na úpravu příčného profilu kolejnic výhybky včetně jazyků a srdcovky. Cena platí pro reprofilaci celé šíři pojížděné plochy a hloubku úběru materiálu 0,25 až 1 mm. Reprofilace mimo tyto kritéria se oceňují cenami opravné reprofilace. 2. U strojní reprofilace cena obsahuje náklady na záznam příčných profilů reprofilovaných kolejnic a záznam podélného profilu v celé délce výhybky. 3. U ruční reprofilace cena obsahuje náklady na záznam tvaru příčného profilu před a po reprofilaci včetně fotodokumentace. 4. Počet záznamů příčných profilů kolejnicových součástí výhybek při jejich reprofilacije stanoven smluvním vztahem a vychází z předpisů správce infrastruktury. 5. U ruční reprofilace cena neobsahuje náklady na pořízení diagnostiky skenováním, které se oceňují položkou z VON.</t>
  </si>
  <si>
    <t>-236548070</t>
  </si>
  <si>
    <t>62,5*2+53,5*2"Prokopské údolí vč. 1,2</t>
  </si>
  <si>
    <t>62,5*2+53,5*5+62,5*2+50*2+50*2"Řeporyje vč.1,2,3,4,5</t>
  </si>
  <si>
    <t>53,5*2+50*2+38*2+53,5*2+50*2"Rudná u Prahy vč. 1,3,4,5,10</t>
  </si>
  <si>
    <t>48*2"Nučice vč. 11 do lomu</t>
  </si>
  <si>
    <t>50*2*3+48*2"Loděnice vč. 1,2,3,4</t>
  </si>
  <si>
    <t>50*2*2"Vráž u Berouna vč. 1,2</t>
  </si>
  <si>
    <t>50*2"Beroun Závodí vč.5</t>
  </si>
  <si>
    <t>24</t>
  </si>
  <si>
    <t>5910075150</t>
  </si>
  <si>
    <t>Opravná reprofilace opornice šíře plochy přes 30 mm hloubky do 2 mm. Poznámka: 1. V cenách jsou započteny náklady na odstranění převalků a povrchových vad, optimalizace příčného profilu a geometrie dílů výhybky,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</si>
  <si>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641677220</t>
  </si>
  <si>
    <t>2*13,5"Beroun Závodí vč.2</t>
  </si>
  <si>
    <t>4*13,5"Nučice vč. 1,2</t>
  </si>
  <si>
    <t>25</t>
  </si>
  <si>
    <t>5910080110</t>
  </si>
  <si>
    <t>Opravná reprofilace srdcovky jednoduché 1:7,5 a 1:9 hloubky do 2 mm. Poznámka: 1. V cenách jsou započteny náklady na odstranění vznikajících převalků, povrchových vad a měření profilu srdcovky šablonou,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</si>
  <si>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-1996992570</t>
  </si>
  <si>
    <t>1"vč.10 Nučice</t>
  </si>
  <si>
    <t>26</t>
  </si>
  <si>
    <t>5910080210</t>
  </si>
  <si>
    <t>Opravná reprofilace srdcovky jednoduché 1:11 a 1:12 hloubky do 2 mm. Poznámka: 1. V cenách jsou započteny náklady na odstranění vznikajících převalků, povrchových vad a měření profilu srdcovky šablonou, náklady na záznam tvaru příčného profilu před a po reprofilaci včetně fotodokumentace. Počet záznamů příčných profilů kolejnicových součástí výhybek při jejich reprofilaci je stanoven smluvním vztahem a vychází z předpisů správce infrastruktury.</t>
  </si>
  <si>
    <t>-2123025423</t>
  </si>
  <si>
    <t>1"Beroun Závodí vč.3</t>
  </si>
  <si>
    <t>27</t>
  </si>
  <si>
    <t>5910090050</t>
  </si>
  <si>
    <t>Navaření srdcovky jednoduché montované z kolejnic úhel odbočení 5°-7,9° (1:7,5 až 1:9) hloubky do 10 mm. Poznámka: 1. V cenách jsou obsaženy náklady na uvolnění upevňovadel, vyrovnání srdcovky, opravu navařením, dotažení upevňovadel a kontrola měřidlem. 2. V cenách nejsou obsaženy náklady na podbití srdcovky a nedestruktivní kontrolu ultrazvukem.</t>
  </si>
  <si>
    <t>-1369340063</t>
  </si>
  <si>
    <t>2"vč. 4,5 Řeporyje</t>
  </si>
  <si>
    <t>3"vč. 3,4,10 Rudná u Prahy</t>
  </si>
  <si>
    <t>28</t>
  </si>
  <si>
    <t>5910090110</t>
  </si>
  <si>
    <t>Navaření srdcovky jednoduché montované z kolejnic úhel odbočení 3,5°-4,9° (1:11 až 1:14) hloubky do 10 mm. Poznámka: 1. V cenách jsou obsaženy náklady na uvolnění upevňovadel, vyrovnání srdcovky, opravu navařením, dotažení upevňovadel a kontrola měřidlem. 2. V cenách nejsou obsaženy náklady na podbití srdcovky a nedestruktivní kontrolu ultrazvukem.</t>
  </si>
  <si>
    <t>510014417</t>
  </si>
  <si>
    <t>2"vč. 1,2 Prokopské údolí</t>
  </si>
  <si>
    <t>2"vč. 1,2 Řeporyje</t>
  </si>
  <si>
    <t>2"vč.1,5 Rudná u Prahy</t>
  </si>
  <si>
    <t>29</t>
  </si>
  <si>
    <t>5910136010</t>
  </si>
  <si>
    <t>Montáž pražcové kotvy v koleji. Poznámka: 1. V cenách jsou započteny náklady na odstranění kameniva, montáž, ošetření součásti mazivem a úpravu kameniva. 2. V cenách nejsou obsaženy náklady na dodávku materiálu.</t>
  </si>
  <si>
    <t>167683600</t>
  </si>
  <si>
    <t>(2*42)/3"u přechodové kol.</t>
  </si>
  <si>
    <t>30</t>
  </si>
  <si>
    <t>5960101010</t>
  </si>
  <si>
    <t>Pražcové kotvy TDHB pro pražec betonový SB 6</t>
  </si>
  <si>
    <t>272217465</t>
  </si>
  <si>
    <t>31</t>
  </si>
  <si>
    <t>5913255010</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</si>
  <si>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</si>
  <si>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468209140</t>
  </si>
  <si>
    <t>nástupiště Holyně</t>
  </si>
  <si>
    <t>95*2,5</t>
  </si>
  <si>
    <t>32</t>
  </si>
  <si>
    <t>5913285210</t>
  </si>
  <si>
    <t>Montáž dílů komunikace obrubníku uložení v betonu. Poznámka: 1. V cenách jsou započteny náklady na osazení dlažby nebo obrubníku. 2. V cenách nejsou obsaženy náklady na dodávku materiálu.</t>
  </si>
  <si>
    <t>976289470</t>
  </si>
  <si>
    <t>45*2</t>
  </si>
  <si>
    <t>2,5*2"osazení palisády</t>
  </si>
  <si>
    <t>33</t>
  </si>
  <si>
    <t>5913320044.R1</t>
  </si>
  <si>
    <t>Oplocení dráhy montáž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</si>
  <si>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-1535432536</t>
  </si>
  <si>
    <t>2,5"výroba a osazení zábradlí vč. materiálu</t>
  </si>
  <si>
    <t>34</t>
  </si>
  <si>
    <t>5913335040</t>
  </si>
  <si>
    <t>Nátěr vodorovného dopravního značení souvislá čára šíře do 200 mm. Poznámka: 1. V cenách jsou započteny náklady na očištění povrchu, případně starého nátěru a nečistot a jeho obnovení barvou schváleného typu a odstínu včetně provedení popisu. 2. V cenách nejsou obsaženy náklady na dodávku materiálu.</t>
  </si>
  <si>
    <t>-128220774</t>
  </si>
  <si>
    <t>90</t>
  </si>
  <si>
    <t>35</t>
  </si>
  <si>
    <t>5963157005</t>
  </si>
  <si>
    <t>Nátěr hmota nátěrová syntetická základní</t>
  </si>
  <si>
    <t>litr</t>
  </si>
  <si>
    <t>-2012965345</t>
  </si>
  <si>
    <t>36</t>
  </si>
  <si>
    <t>5913420020</t>
  </si>
  <si>
    <t>Nátěr výstroje dráhy jednobarevný trubky průměru 50 mm. Poznámka: 1. V cenách jsou započteny náklady na očištění od starého nátěru a nečistot, provedení nového nátěru barvou schváleného typu a odstínu. 2. V cenách nejsou obsaženy náklady na dodávku materiálu.</t>
  </si>
  <si>
    <t>-1668498923</t>
  </si>
  <si>
    <t>9"zábradlí</t>
  </si>
  <si>
    <t>37</t>
  </si>
  <si>
    <t>5914020020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</si>
  <si>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</si>
  <si>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301076121</t>
  </si>
  <si>
    <t>2500" v km 2,4 - 10,0</t>
  </si>
  <si>
    <t>1800" v km 10,550-15,5</t>
  </si>
  <si>
    <t>120</t>
  </si>
  <si>
    <t>38</t>
  </si>
  <si>
    <t>5914125040.R2</t>
  </si>
  <si>
    <t>Montáž nástupištních desek Sudop K 230. Poznámka: 1. V cenách jsou započteny náklady na manipulaci a montáž desek podle vzorového listu. 2. V cenách nejsou obsaženy náklady na dodávku materiálu.</t>
  </si>
  <si>
    <t>1058134823</t>
  </si>
  <si>
    <t>39</t>
  </si>
  <si>
    <t>5915005020</t>
  </si>
  <si>
    <t>Hloubení rýh nebo jam ručně na železničním spodku v hornině třídy těžitelnosti I skupiny 2. Poznámka: 1. V cenách jsou započteny náklady na hloubení a uložení výzisku na terén nebo naložení na dopravní prostředek a uložení na úložišti.</t>
  </si>
  <si>
    <t>872353173</t>
  </si>
  <si>
    <t>(45*1,5*0,6)*2</t>
  </si>
  <si>
    <t>40</t>
  </si>
  <si>
    <t>5915007020</t>
  </si>
  <si>
    <t>Zásyp jam nebo rýh sypaninou na železničním spodku se zhutněním. Poznámka: 1. Ceny zásypu jam a rýh se zhutněním jsou určeny pro jakoukoliv míru zhutnění.</t>
  </si>
  <si>
    <t>1142507410</t>
  </si>
  <si>
    <t>(45*0,5*2,5)*2"tělěso nástupiště Holyně</t>
  </si>
  <si>
    <t>41</t>
  </si>
  <si>
    <t>5964161000</t>
  </si>
  <si>
    <t>Beton lehce zhutnitelný C 12/15;X0 F5 2 080 2 517</t>
  </si>
  <si>
    <t>-1043199850</t>
  </si>
  <si>
    <t>(90*1*0,15)"L profily</t>
  </si>
  <si>
    <t>(90*0,2*0,20)"obrubníky</t>
  </si>
  <si>
    <t>2,5*0,2*0,2"palisáda</t>
  </si>
  <si>
    <t>42</t>
  </si>
  <si>
    <t>5964147110</t>
  </si>
  <si>
    <t>Nástupištní díly blok L 130</t>
  </si>
  <si>
    <t>-1736260255</t>
  </si>
  <si>
    <t>43</t>
  </si>
  <si>
    <t>BET.P12M01</t>
  </si>
  <si>
    <t>BEST-PALISÁDA MASIV/120CM PŘÍRODNÍ</t>
  </si>
  <si>
    <t>857835346</t>
  </si>
  <si>
    <t>44</t>
  </si>
  <si>
    <t>5955101025</t>
  </si>
  <si>
    <t>Kamenivo drcené drť frakce 4/8</t>
  </si>
  <si>
    <t>160073192</t>
  </si>
  <si>
    <t>90*2,5*2*0,1*2</t>
  </si>
  <si>
    <t>45</t>
  </si>
  <si>
    <t>5964159005</t>
  </si>
  <si>
    <t>Obrubník chodníkový</t>
  </si>
  <si>
    <t>272687598</t>
  </si>
  <si>
    <t>46</t>
  </si>
  <si>
    <t>5964167095</t>
  </si>
  <si>
    <t>Sloupek plotní pozink délka/průměr 3000/60 mm</t>
  </si>
  <si>
    <t>-559103085</t>
  </si>
  <si>
    <t>47</t>
  </si>
  <si>
    <t>5963146000</t>
  </si>
  <si>
    <t>Asfaltový beton ACO 11S 50/70 střednězrnný-obrusná vrstva</t>
  </si>
  <si>
    <t>-261278960</t>
  </si>
  <si>
    <t>Asfalt na nástupiště a přístupový chodník</t>
  </si>
  <si>
    <t>90*2,5*0,05*2,5</t>
  </si>
  <si>
    <t>48</t>
  </si>
  <si>
    <t>5915010010</t>
  </si>
  <si>
    <t>Těžení zeminy nebo horniny železničního spodku v hornině třídy těžitelnosti I skupiny 1. Poznámka: 1. V cenách jsou započteny náklady na těžení a uložení výzisku na terén nebo naložení na dopravní prostředek a uložení na úložišti.</t>
  </si>
  <si>
    <t>-719997511</t>
  </si>
  <si>
    <t>49</t>
  </si>
  <si>
    <t>5915015010</t>
  </si>
  <si>
    <t>Svahování zemního tělesa železničního spodku v náspu. Poznámka: 1. V cenách jsou započteny náklady na svahování železničního tělesa a uložení výzisku na terén nebo naložení na dopravní prostředek.</t>
  </si>
  <si>
    <t>184617784</t>
  </si>
  <si>
    <t>2800"úprava výzisku v terénu</t>
  </si>
  <si>
    <t>OST</t>
  </si>
  <si>
    <t>Ostatní</t>
  </si>
  <si>
    <t>50</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</si>
  <si>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</si>
  <si>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</si>
  <si>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512</t>
  </si>
  <si>
    <t>-2044185346</t>
  </si>
  <si>
    <t>4000"převozy výzisku</t>
  </si>
  <si>
    <t>51</t>
  </si>
  <si>
    <t>9902100600</t>
  </si>
  <si>
    <t>Doprava obousměrná (např. dodávek z vlastních zásob zhotovitele nebo objednatele nebo výzisku) mechanizací o nosnosti přes 3,5 t sypanin (kameniva, písku, suti, dlažebních kostek,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</si>
  <si>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-1808209598</t>
  </si>
  <si>
    <t>7022,34"štěrk</t>
  </si>
  <si>
    <t>52</t>
  </si>
  <si>
    <t>9902300200</t>
  </si>
  <si>
    <t>Doprava jednosměrná (např. nakupovaného materiálu) mechanizací o nosnosti přes 3,5 t sypanin (kameniva, písku, suti, dlažebních kostek, atd.) do 20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</si>
  <si>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-970883241</t>
  </si>
  <si>
    <t>38,425"beton</t>
  </si>
  <si>
    <t>90"drť</t>
  </si>
  <si>
    <t>53</t>
  </si>
  <si>
    <t>9902300600</t>
  </si>
  <si>
    <t>Doprava jednosměrná (např. nakupovaného materiálu) mechanizací o nosnosti přes 3,5 t sypanin (kameniva, písku, suti, dlažebních kostek, atd.) do 80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</si>
  <si>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-1164511269</t>
  </si>
  <si>
    <t>120,6+5,31+28,125"L130, obrubník, živice</t>
  </si>
  <si>
    <t>2,26"pryže</t>
  </si>
  <si>
    <t>54</t>
  </si>
  <si>
    <t>9902401200</t>
  </si>
  <si>
    <t>Doprava jednosměrná (např. nakupovaného materiálu) mechanizací o nosnosti přes 3,5 t objemnějšího kusového materiálu (prefabrikátů, stožárů, výhybek, rozvaděčů, vybouraných hmot atd.) do 350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</si>
  <si>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1250685255</t>
  </si>
  <si>
    <t>349,681"kolejnice</t>
  </si>
  <si>
    <t>55</t>
  </si>
  <si>
    <t>9909000400</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</si>
  <si>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</si>
  <si>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-243586724</t>
  </si>
  <si>
    <t>2,26</t>
  </si>
  <si>
    <t>SO 02 - Oprava přejezdů</t>
  </si>
  <si>
    <t>Soupis:</t>
  </si>
  <si>
    <t>01 - Oprava P2222</t>
  </si>
  <si>
    <t>5905050055</t>
  </si>
  <si>
    <t>Souvislá výměna KL se snesením KR koleje pražce betonové.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</si>
  <si>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424115218</t>
  </si>
  <si>
    <t>0,025</t>
  </si>
  <si>
    <t>-204699667</t>
  </si>
  <si>
    <t>25*3,5*0,45*1,8</t>
  </si>
  <si>
    <t>5906130345</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</si>
  <si>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</si>
  <si>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1574694158</t>
  </si>
  <si>
    <t>5956213065</t>
  </si>
  <si>
    <t>Pražec betonový příčný vystrojený  užitý tv. SB 8 P</t>
  </si>
  <si>
    <t>1860933450</t>
  </si>
  <si>
    <t>Neoceňovat dodá ST PHAZ</t>
  </si>
  <si>
    <t>25/0,6+0,333</t>
  </si>
  <si>
    <t>5958125010</t>
  </si>
  <si>
    <t>Komplety s antikorozní úpravou ŽS 4 (svěrka ŽS4, šroub RS 1, matice M24, podložka Fe6)</t>
  </si>
  <si>
    <t>-1224776986</t>
  </si>
  <si>
    <t>34*4</t>
  </si>
  <si>
    <t>-1426707077</t>
  </si>
  <si>
    <t>34*2</t>
  </si>
  <si>
    <t>5906140155</t>
  </si>
  <si>
    <t>Demontáž kolejového roštu koleje v ose koleje pražce betonové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</si>
  <si>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-1333601861</t>
  </si>
  <si>
    <t>-622793167</t>
  </si>
  <si>
    <t>3*0,05</t>
  </si>
  <si>
    <t>-604257049</t>
  </si>
  <si>
    <t>5963101003</t>
  </si>
  <si>
    <t>Přejezd celopryžový Strail pro zatížené komunikace se závěrnou zídkou tv. T</t>
  </si>
  <si>
    <t>1802405393</t>
  </si>
  <si>
    <t>5963101135</t>
  </si>
  <si>
    <t>Přejezd celopryžový Strail pojistka proti posuvu</t>
  </si>
  <si>
    <t>2053185120</t>
  </si>
  <si>
    <t>5913035230</t>
  </si>
  <si>
    <t>Demontáž celopryžové přejezdové konstrukce silně zatížené v koleji část vnější a vnitřní včetně závěrných zídek. Poznámka: 1. V cenách jsou započteny náklady na demontáž konstrukce, naložení na dopravní prostředek.</t>
  </si>
  <si>
    <t>-362622647</t>
  </si>
  <si>
    <t>5913040230</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</si>
  <si>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</si>
  <si>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35353173</t>
  </si>
  <si>
    <t>5913235020</t>
  </si>
  <si>
    <t>Dělení AB komunikace řezáním hloubky do 20 cm. Poznámka: 1. V cenách jsou započteny náklady na provedení úkolu.</t>
  </si>
  <si>
    <t>2011335493</t>
  </si>
  <si>
    <t>5913240020</t>
  </si>
  <si>
    <t>Odstranění AB komunikace odtěžením nebo frézováním hloubky do 20 cm. Poznámka: 1. V cenách jsou započteny náklady na odtěžení nebo frézování a naložení výzisku na dopravní prostředek.</t>
  </si>
  <si>
    <t>-1814134759</t>
  </si>
  <si>
    <t>9+9</t>
  </si>
  <si>
    <t>5963146010</t>
  </si>
  <si>
    <t>Asfaltový beton ACL 16S 50/70 hrubozrnný-ložní vrstva</t>
  </si>
  <si>
    <t>-1428792886</t>
  </si>
  <si>
    <t>18*0,15*2,3</t>
  </si>
  <si>
    <t>1606109802</t>
  </si>
  <si>
    <t>18*0,05*2,3</t>
  </si>
  <si>
    <t>5913255040</t>
  </si>
  <si>
    <t>Zřízení konstrukce vozovky asfaltobetonové s podkladní, ložní a obrusnou vrstvou tloušťky do 20 cm. Poznámka: 1. V cenách jsou započteny náklady na zřízení vozovky s živičným na podkladu ze stmelených vrstev a na manipulaci. 2. V cenách nejsou obsaženy náklady na dodávku materiálu.</t>
  </si>
  <si>
    <t>2140044934</t>
  </si>
  <si>
    <t>5915005030</t>
  </si>
  <si>
    <t>Hloubení rýh nebo jam ručně na železničním spodku v hornině třídy těžitelnosti I skupiny 3. Poznámka: 1. V cenách jsou započteny náklady na hloubení a uložení výzisku na terén nebo naložení na dopravní prostředek a uložení na úložišti.</t>
  </si>
  <si>
    <t>690326621</t>
  </si>
  <si>
    <t>9*0,5*0,5*2</t>
  </si>
  <si>
    <t>5964161005</t>
  </si>
  <si>
    <t>Beton lehce zhutnitelný C 16/20;X0 F5 2 200 2 662</t>
  </si>
  <si>
    <t>-132702907</t>
  </si>
  <si>
    <t>2*9*0,3*0,3"zídky</t>
  </si>
  <si>
    <t>033111001</t>
  </si>
  <si>
    <t>Provozní vlivy Výluka silničního provozu se zajištěním objížďky</t>
  </si>
  <si>
    <t>Kč</t>
  </si>
  <si>
    <t>-1915294423</t>
  </si>
  <si>
    <t>9902100400</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</si>
  <si>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</si>
  <si>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-1887704759</t>
  </si>
  <si>
    <t>6,210+2,07"živice nová</t>
  </si>
  <si>
    <t>(18*0,2*2,3)"živice stará</t>
  </si>
  <si>
    <t>56,7"štěrk starý</t>
  </si>
  <si>
    <t>3,619"beton</t>
  </si>
  <si>
    <t>4,5*1,8"z rýhy</t>
  </si>
  <si>
    <t>9902200900</t>
  </si>
  <si>
    <t>Doprava obousměrná (např. dodávek z vlastních zásob zhotovitele nebo objednatele nebo výzisku) mechanizací o nosnosti přes 3,5 t objemnějšího kusového materiálu (prefabrikátů, stožárů, výhybek, rozvaděčů, vybouraných hmot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</si>
  <si>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880939745</t>
  </si>
  <si>
    <t>19"přejezd+zídky</t>
  </si>
  <si>
    <t>9902300500</t>
  </si>
  <si>
    <t>Doprava jednosměrná (např. nakupovaného materiálu) mechanizací o nosnosti přes 3,5 t sypanin (kameniva, písku, suti, dlažebních kostek, atd.) do 60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</si>
  <si>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665876423</t>
  </si>
  <si>
    <t>70,875"štěrk nový</t>
  </si>
  <si>
    <t>9909000100</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</si>
  <si>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</si>
  <si>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-1199801572</t>
  </si>
  <si>
    <t>56,7"Starý štěrk</t>
  </si>
  <si>
    <t>9"z rýhy</t>
  </si>
  <si>
    <t>9909000200</t>
  </si>
  <si>
    <t>Poplatek za uložení nebezpečného odpadu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</si>
  <si>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-2033164761</t>
  </si>
  <si>
    <t>81*0,2*2,3"živice</t>
  </si>
  <si>
    <t>02 - Oprava P2223</t>
  </si>
  <si>
    <t>5913070020</t>
  </si>
  <si>
    <t>Demontáž betonové přejezdové konstrukce část vnitřní. Poznámka: 1. V cenách jsou započteny náklady na demontáž konstrukce a naložení na dopravní prostředek.</t>
  </si>
  <si>
    <t>493738310</t>
  </si>
  <si>
    <t>5913075010</t>
  </si>
  <si>
    <t>Montáž betonové přejezdové konstrukce část vnější a vnitřní bez závěrných zídek. Poznámka: 1. V cenách jsou započteny náklady na montáž konstrukce. 2. V cenách nejsou obsaženy náklady na dodávku materiálu.</t>
  </si>
  <si>
    <t>-494813719</t>
  </si>
  <si>
    <t>-329949627</t>
  </si>
  <si>
    <t>(2*2*5)*0,15*2,3</t>
  </si>
  <si>
    <t>-1302192302</t>
  </si>
  <si>
    <t>(2*2*5*0,05*2,3)</t>
  </si>
  <si>
    <t>5913235010</t>
  </si>
  <si>
    <t>Dělení AB komunikace řezáním hloubky do 10 cm. Poznámka: 1. V cenách jsou započteny náklady na provedení úkolu.</t>
  </si>
  <si>
    <t>-1027714094</t>
  </si>
  <si>
    <t>1830099959</t>
  </si>
  <si>
    <t>2*5*2</t>
  </si>
  <si>
    <t>840794140</t>
  </si>
  <si>
    <t>5*2*2</t>
  </si>
  <si>
    <t>-975500414</t>
  </si>
  <si>
    <t>252936966</t>
  </si>
  <si>
    <t>10,35+3,45"živice nová</t>
  </si>
  <si>
    <t>40*0,15*2,3"živice stará</t>
  </si>
  <si>
    <t>-1271523488</t>
  </si>
  <si>
    <t>40*0,15*2,3"živice</t>
  </si>
  <si>
    <t>03 - Oprava P2225</t>
  </si>
  <si>
    <t>5913070010</t>
  </si>
  <si>
    <t>Demontáž betonové přejezdové konstrukce část vnější a vnitřní bez závěrných zídek. Poznámka: 1. V cenách jsou započteny náklady na demontáž konstrukce a naložení na dopravní prostředek.</t>
  </si>
  <si>
    <t>1608761734</t>
  </si>
  <si>
    <t>-1145081528</t>
  </si>
  <si>
    <t>-366007714</t>
  </si>
  <si>
    <t>15*0,15*2,3</t>
  </si>
  <si>
    <t>1058462859</t>
  </si>
  <si>
    <t>15*0,05*2,3</t>
  </si>
  <si>
    <t>5964129000</t>
  </si>
  <si>
    <t>Odvodňovací ECO žlaby betonové</t>
  </si>
  <si>
    <t>950596445</t>
  </si>
  <si>
    <t xml:space="preserve">6"DN200, polymerbeton,  monoblok, 6m </t>
  </si>
  <si>
    <t>445373095</t>
  </si>
  <si>
    <t>-250988636</t>
  </si>
  <si>
    <t>3*5</t>
  </si>
  <si>
    <t>1353554220</t>
  </si>
  <si>
    <t>3*15</t>
  </si>
  <si>
    <t>5914030520</t>
  </si>
  <si>
    <t>Demontáž dílů otevřeného odvodnění silničního žlabu štěrbinového. Poznámka: 1. V cenách jsou započteny náklady na demontáž dílů, zához, urovnání a úpravu terénu nebo naložení výzisku na dopravní prostředek. 2. V cenách nejsou obsaženy náklady na dopravu a skládkovné.</t>
  </si>
  <si>
    <t>1423766492</t>
  </si>
  <si>
    <t>5914035510</t>
  </si>
  <si>
    <t>Zřízení otevřených odvodňovacích zařízení silničního žlabu s mřížkou.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</si>
  <si>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1750861707</t>
  </si>
  <si>
    <t>1211702449</t>
  </si>
  <si>
    <t>5*0,3*0,3"pod žlab</t>
  </si>
  <si>
    <t>1854066726</t>
  </si>
  <si>
    <t>5*0,2*0,2"žlab</t>
  </si>
  <si>
    <t>653532761</t>
  </si>
  <si>
    <t>-646755568</t>
  </si>
  <si>
    <t>(15*0,2*2,3)+5,175+1,725"stará a nová živice</t>
  </si>
  <si>
    <t>1,005"beton</t>
  </si>
  <si>
    <t>9902400400</t>
  </si>
  <si>
    <t>Doprava jednosměrná (např. nakupovaného materiálu) mechanizací o nosnosti přes 3,5 t objemnějšího kusového materiálu (prefabrikátů, stožárů, výhybek, rozvaděčů, vybouraných hmot atd.) do 40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</si>
  <si>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-1189062791</t>
  </si>
  <si>
    <t>5,586"žlab</t>
  </si>
  <si>
    <t>-429850255</t>
  </si>
  <si>
    <t>15*0,2*2,3</t>
  </si>
  <si>
    <t>04 - Oprava P2228</t>
  </si>
  <si>
    <t>Sborník UOŽI 01 2021</t>
  </si>
  <si>
    <t>1234898798</t>
  </si>
  <si>
    <t>9,6</t>
  </si>
  <si>
    <t>5913040030</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</si>
  <si>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</si>
  <si>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-1899334895</t>
  </si>
  <si>
    <t>5963101105</t>
  </si>
  <si>
    <t>Přejezd celopryžový Strail závěrná zídka tvaru T délky 1200 mm</t>
  </si>
  <si>
    <t>-1224642344</t>
  </si>
  <si>
    <t>5963101050</t>
  </si>
  <si>
    <t>Přejezd celopryžový Strail spínací táhlo střední 1200 mm</t>
  </si>
  <si>
    <t>496664239</t>
  </si>
  <si>
    <t>1524901419</t>
  </si>
  <si>
    <t>-2145628733</t>
  </si>
  <si>
    <t>3*9,6</t>
  </si>
  <si>
    <t>1489180722</t>
  </si>
  <si>
    <t>28,8*0,15*2,3</t>
  </si>
  <si>
    <t>-381683638</t>
  </si>
  <si>
    <t>28,8*0,05*2,3</t>
  </si>
  <si>
    <t>466088716</t>
  </si>
  <si>
    <t>-1778817845</t>
  </si>
  <si>
    <t>1686834216</t>
  </si>
  <si>
    <t>-85301548</t>
  </si>
  <si>
    <t>948635216</t>
  </si>
  <si>
    <t>9,6*0,3*0,3"pod žlab</t>
  </si>
  <si>
    <t>1496545684</t>
  </si>
  <si>
    <t xml:space="preserve">9"DN300, polymerbeton,  monoblok, 9m </t>
  </si>
  <si>
    <t>67254581</t>
  </si>
  <si>
    <t>1054531153</t>
  </si>
  <si>
    <t>(9,936+3,312)*2"stará a nová živice</t>
  </si>
  <si>
    <t>1,93"beton</t>
  </si>
  <si>
    <t>4,5*1,8" z rýhy</t>
  </si>
  <si>
    <t>-565692904</t>
  </si>
  <si>
    <t>8,379"žlab</t>
  </si>
  <si>
    <t>9909000110</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</si>
  <si>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</si>
  <si>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-1811897805</t>
  </si>
  <si>
    <t>4,5*1,8</t>
  </si>
  <si>
    <t>486157808</t>
  </si>
  <si>
    <t>13,248"stará živice</t>
  </si>
  <si>
    <t>05 - Oprava P2219</t>
  </si>
  <si>
    <t>108873133</t>
  </si>
  <si>
    <t>564686895</t>
  </si>
  <si>
    <t>-1807173431</t>
  </si>
  <si>
    <t>-1984479403</t>
  </si>
  <si>
    <t>6+6</t>
  </si>
  <si>
    <t>-1310711427</t>
  </si>
  <si>
    <t>12*0,15*2,3</t>
  </si>
  <si>
    <t>-886902644</t>
  </si>
  <si>
    <t>12*0,05*2,3</t>
  </si>
  <si>
    <t>-817406354</t>
  </si>
  <si>
    <t>1677438919</t>
  </si>
  <si>
    <t>1617041665</t>
  </si>
  <si>
    <t>5963140000</t>
  </si>
  <si>
    <t>Závěrná zídka závěrný práh BR 13-120</t>
  </si>
  <si>
    <t>-120081197</t>
  </si>
  <si>
    <t>-818943063</t>
  </si>
  <si>
    <t>847510064</t>
  </si>
  <si>
    <t>3,6"beton</t>
  </si>
  <si>
    <t>(4,14+1,38)*2"stará a nová živice</t>
  </si>
  <si>
    <t>1,2*2"závěrné zídky</t>
  </si>
  <si>
    <t>-1168893752</t>
  </si>
  <si>
    <t>4,14"stará živice</t>
  </si>
  <si>
    <t>9909000500</t>
  </si>
  <si>
    <t>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</si>
  <si>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-1371533518</t>
  </si>
  <si>
    <t>1,2"staré závěrné zídky</t>
  </si>
  <si>
    <t>06 - Oprava P2221</t>
  </si>
  <si>
    <t>1756585753</t>
  </si>
  <si>
    <t>-1067272739</t>
  </si>
  <si>
    <t>07 - Oprava P2220</t>
  </si>
  <si>
    <t>-1684374243</t>
  </si>
  <si>
    <t>60</t>
  </si>
  <si>
    <t>85919066</t>
  </si>
  <si>
    <t>108</t>
  </si>
  <si>
    <t>5906035120</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</si>
  <si>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</si>
  <si>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-2122192475</t>
  </si>
  <si>
    <t>1503003396</t>
  </si>
  <si>
    <t>5907020016</t>
  </si>
  <si>
    <t>Souvislá výměna kolejnic stávající upevnění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</si>
  <si>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75304251</t>
  </si>
  <si>
    <t>400</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</si>
  <si>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</si>
  <si>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</si>
  <si>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-40269763</t>
  </si>
  <si>
    <t>0,75</t>
  </si>
  <si>
    <t>-1215466157</t>
  </si>
  <si>
    <t>Sborník UOŽI 01 2020</t>
  </si>
  <si>
    <t>1510582721</t>
  </si>
  <si>
    <t>Přejezd celopryžový pro zatížené komunikace se závěrnou zídkou tv. T</t>
  </si>
  <si>
    <t>-1194267368</t>
  </si>
  <si>
    <t>15,6</t>
  </si>
  <si>
    <t>5963101007</t>
  </si>
  <si>
    <t>Přejezd celopryžový Strail pro nezatížené komunikace se závěrnou zídkou tv. T</t>
  </si>
  <si>
    <t>889105373</t>
  </si>
  <si>
    <t>7,2</t>
  </si>
  <si>
    <t>-1955713963</t>
  </si>
  <si>
    <t>5910040020</t>
  </si>
  <si>
    <t>Umožnění volné dilatace kolejnice demontáž upevňovadel bez osazení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</si>
  <si>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-462590995</t>
  </si>
  <si>
    <t>5910040120</t>
  </si>
  <si>
    <t>Umožnění volné dilatace kolejnice montáž upevňovadel bez odstranění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</si>
  <si>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1322320051</t>
  </si>
  <si>
    <t>-1632845331</t>
  </si>
  <si>
    <t>22,6</t>
  </si>
  <si>
    <t>1968027339</t>
  </si>
  <si>
    <t>-267249704</t>
  </si>
  <si>
    <t>21,5</t>
  </si>
  <si>
    <t>-980640731</t>
  </si>
  <si>
    <t>197</t>
  </si>
  <si>
    <t>1212762197</t>
  </si>
  <si>
    <t>52,92</t>
  </si>
  <si>
    <t>316435488</t>
  </si>
  <si>
    <t>46,305</t>
  </si>
  <si>
    <t>-1987832397</t>
  </si>
  <si>
    <t>189</t>
  </si>
  <si>
    <t>947326310</t>
  </si>
  <si>
    <t>11,5</t>
  </si>
  <si>
    <t>5913280035</t>
  </si>
  <si>
    <t>Demontáž dílů komunikace ze zámkové dlažby uložení v podsypu. Poznámka: 1. V cenách jsou započteny náklady na odstranění dlažby nebo obrubníku a naložení na dopravní prostředek.</t>
  </si>
  <si>
    <t>-103400819</t>
  </si>
  <si>
    <t>5,2</t>
  </si>
  <si>
    <t>5913280210</t>
  </si>
  <si>
    <t>Demontáž dílů komunikace obrubníku uložení v betonu. Poznámka: 1. V cenách jsou započteny náklady na odstranění dlažby nebo obrubníku a naložení na dopravní prostředek.</t>
  </si>
  <si>
    <t>-255358281</t>
  </si>
  <si>
    <t>5913285025</t>
  </si>
  <si>
    <t>Montáž dílů komunikace z betonových dlaždic uložení v podsypu. Poznámka: 1. V cenách jsou započteny náklady na osazení dlažby nebo obrubníku. 2. V cenách nejsou obsaženy náklady na dodávku materiálu.</t>
  </si>
  <si>
    <t>693747387</t>
  </si>
  <si>
    <t>1501951082</t>
  </si>
  <si>
    <t>5963152000</t>
  </si>
  <si>
    <t>Asfaltová zálivka pro trhliny a spáry</t>
  </si>
  <si>
    <t>kg</t>
  </si>
  <si>
    <t>2838374</t>
  </si>
  <si>
    <t>8,4</t>
  </si>
  <si>
    <t>1587590918</t>
  </si>
  <si>
    <t>168</t>
  </si>
  <si>
    <t>1212654130</t>
  </si>
  <si>
    <t>84</t>
  </si>
  <si>
    <t>9902100200</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</si>
  <si>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</si>
  <si>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1325999637</t>
  </si>
  <si>
    <t>173,1"starý a nový asfalt</t>
  </si>
  <si>
    <t>9902100500</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</si>
  <si>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</si>
  <si>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290657032</t>
  </si>
  <si>
    <t>108"kamenivo</t>
  </si>
  <si>
    <t>9902100700</t>
  </si>
  <si>
    <t>Doprava obousměrná (např. dodávek z vlastních zásob zhotovitele nebo objednatele nebo výzisku)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</si>
  <si>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1781713201</t>
  </si>
  <si>
    <t>5"Strail</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</si>
  <si>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</si>
  <si>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</si>
  <si>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-521692404</t>
  </si>
  <si>
    <t>11,34"pražce</t>
  </si>
  <si>
    <t>112902993</t>
  </si>
  <si>
    <t>23,707"kolejnice</t>
  </si>
  <si>
    <t>9903200100</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</si>
  <si>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</si>
  <si>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1521669316</t>
  </si>
  <si>
    <t>-1434370690</t>
  </si>
  <si>
    <t>108"starý štěrk</t>
  </si>
  <si>
    <t>-1874204023</t>
  </si>
  <si>
    <t>90,62"stará živice</t>
  </si>
  <si>
    <t>SO 03 - Prodloužení nástupišť</t>
  </si>
  <si>
    <t>01 - Prodloužení nástupiště Loděnice</t>
  </si>
  <si>
    <t>-1434839377</t>
  </si>
  <si>
    <t>(3*0,5)*2</t>
  </si>
  <si>
    <t>5913285035</t>
  </si>
  <si>
    <t>Montáž dílů komunikace ze zámkové dlažby uložení v podsypu. Poznámka: 1. V cenách jsou započteny náklady na osazení dlažby nebo obrubníku. 2. V cenách nejsou obsaženy náklady na dodávku materiálu.</t>
  </si>
  <si>
    <t>-970056000</t>
  </si>
  <si>
    <t>(45,5*2,6)*2</t>
  </si>
  <si>
    <t>783016916</t>
  </si>
  <si>
    <t>3*2"osazení palisády</t>
  </si>
  <si>
    <t>5913320028</t>
  </si>
  <si>
    <t>Oplocení dráhy demontáž plotového panelu. Poznámka: 1. V cenách na zřízení jsou započteny náklady na výměnu, demontáž a montáž včetně případných zemních prací, urovnání terénu a naložení výzisku na dopravní prostředek. 2. V cenách nejsou obsaženy náklady na dodávku materiálu.</t>
  </si>
  <si>
    <t>-186629336</t>
  </si>
  <si>
    <t>3*2" demontáž koncového zábradlí</t>
  </si>
  <si>
    <t>-1576575349</t>
  </si>
  <si>
    <t>5913420030</t>
  </si>
  <si>
    <t>Nátěr výstroje dráhy jednobarevný trubky průměru 60 mm. Poznámka: 1. V cenách jsou započteny náklady na očištění od starého nátěru a nečistot, provedení nového nátěru barvou schváleného typu a odstínu. 2. V cenách nejsou obsaženy náklady na dodávku materiálu.</t>
  </si>
  <si>
    <t>997677266</t>
  </si>
  <si>
    <t>53*3</t>
  </si>
  <si>
    <t>5914110010</t>
  </si>
  <si>
    <t>Oprava nástupiště sypaného z kameniva úprava povrchu místní, jednotlivá. Poznámka: 1. V cenách jsou započteny náklady na manipulaci a naložení výzisku kameniva na dopravní prostředek. 2. V cenách nejsou obsaženy náklady na dodávku materiálu.</t>
  </si>
  <si>
    <t>-1224340121</t>
  </si>
  <si>
    <t>45*2*3"urovnání povrchu podsypu</t>
  </si>
  <si>
    <t>378063485</t>
  </si>
  <si>
    <t>-1279607096</t>
  </si>
  <si>
    <t>5915007010</t>
  </si>
  <si>
    <t>Zásyp jam nebo rýh sypaninou na železničním spodku bez zhutnění. Poznámka: 1. Ceny zásypu jam a rýh se zhutněním jsou určeny pro jakoukoliv míru zhutnění.</t>
  </si>
  <si>
    <t>1116991123</t>
  </si>
  <si>
    <t>(45*3*0,03)*2"pod zámkovou dlažbu kladecí vr. 0,0,3m fr.4-8</t>
  </si>
  <si>
    <t>-1361842274</t>
  </si>
  <si>
    <t>(45*0,5*3)*2"tělěso nástupiště</t>
  </si>
  <si>
    <t>(45*3*0,15)*2"pod zámkovou dlažbu, 0,15m fr. 0-32;</t>
  </si>
  <si>
    <t>1762565669</t>
  </si>
  <si>
    <t>(45*1*2*0,25)"L profily</t>
  </si>
  <si>
    <t>(45*0,2*2*0,20)"obrubníky</t>
  </si>
  <si>
    <t>2,5*2*0,2*0,2"palisáda</t>
  </si>
  <si>
    <t>-1035660684</t>
  </si>
  <si>
    <t>-1407336375</t>
  </si>
  <si>
    <t>8,1*2</t>
  </si>
  <si>
    <t>5955101020</t>
  </si>
  <si>
    <t>Kamenivo drcené štěrkodrť frakce 0/32</t>
  </si>
  <si>
    <t>836646907</t>
  </si>
  <si>
    <t>40,5</t>
  </si>
  <si>
    <t>1319861249</t>
  </si>
  <si>
    <t>1567334533</t>
  </si>
  <si>
    <t>((45*3)+(15*1,5))/3+0,5</t>
  </si>
  <si>
    <t>563928675</t>
  </si>
  <si>
    <t>15"(2x) základní + Ral 5002</t>
  </si>
  <si>
    <t>5964161035</t>
  </si>
  <si>
    <t>Beton lehce zhutnitelný C 25/30;XA2 vyhovuje i XC4 F5 2 510 3 037</t>
  </si>
  <si>
    <t>-654490648</t>
  </si>
  <si>
    <t>(3,14*(0,15*0,15)*0,42)*15"patky zábradlí</t>
  </si>
  <si>
    <t>1737334651</t>
  </si>
  <si>
    <t>45*1,75"svahování přisypávky</t>
  </si>
  <si>
    <t>5915020010</t>
  </si>
  <si>
    <t>Povrchová úprava plochy železničního spodku. Poznámka: 1. V cenách jsou započteny náklady na urovnání a úpravu ploch nebo skládek výzisku kameniva a zeminy s jejich případnou rekultivací.</t>
  </si>
  <si>
    <t>-608077366</t>
  </si>
  <si>
    <t>9902100300</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</si>
  <si>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</si>
  <si>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-430478726</t>
  </si>
  <si>
    <t>58,754+1,081"beton</t>
  </si>
  <si>
    <t>8,1*2"drť 4-8</t>
  </si>
  <si>
    <t>40,5*2"drť 0-32</t>
  </si>
  <si>
    <t>1266559947</t>
  </si>
  <si>
    <t>5,7"obrubník</t>
  </si>
  <si>
    <t>25,2"zám. dlažba</t>
  </si>
  <si>
    <t>75*0,04"trubky</t>
  </si>
  <si>
    <t>-928629411</t>
  </si>
  <si>
    <t>120,6+25,2+7"nástupištní blok, zámková dl., zámková dl. pro nevidomé</t>
  </si>
  <si>
    <t>5964151000</t>
  </si>
  <si>
    <t>Dlažba zámková hladká cihla</t>
  </si>
  <si>
    <t>570286806</t>
  </si>
  <si>
    <t>200,6</t>
  </si>
  <si>
    <t>5964151025</t>
  </si>
  <si>
    <t>Dlažba zámková pro nevidomé cihla</t>
  </si>
  <si>
    <t>-1559839221</t>
  </si>
  <si>
    <t>45*2*0,4</t>
  </si>
  <si>
    <t>BET.P15M01</t>
  </si>
  <si>
    <t>BEST-PALISÁDA MASIV/150CM PŘÍRODNÍ</t>
  </si>
  <si>
    <t>-2079307448</t>
  </si>
  <si>
    <t>25*2</t>
  </si>
  <si>
    <t>02 - Prodloužení nástupiště Vráž u Berouna</t>
  </si>
  <si>
    <t>929655523</t>
  </si>
  <si>
    <t>(3*0,5)</t>
  </si>
  <si>
    <t>2,5*0,5</t>
  </si>
  <si>
    <t>-612646617</t>
  </si>
  <si>
    <t>45,5*3</t>
  </si>
  <si>
    <t>45,5*2,5</t>
  </si>
  <si>
    <t>-668723600</t>
  </si>
  <si>
    <t>2,5+3"osazení palisády</t>
  </si>
  <si>
    <t>1506191572</t>
  </si>
  <si>
    <t>3+2,5" demontáž koncového zábradlí</t>
  </si>
  <si>
    <t>-1430787738</t>
  </si>
  <si>
    <t>-1980710976</t>
  </si>
  <si>
    <t>45*2,5+45*3"urovnání povrchu podsypu</t>
  </si>
  <si>
    <t>-194409390</t>
  </si>
  <si>
    <t>704309240</t>
  </si>
  <si>
    <t>-1362381891</t>
  </si>
  <si>
    <t>(45*3*0,03)+(45*2,5*0,03)"pod zámkovou dlažbu kladecí vr. 0,0,3m fr.4-8</t>
  </si>
  <si>
    <t>887397145</t>
  </si>
  <si>
    <t>(45*0,5*2,5)+(45*0,5*3)"tělěso nástupiště</t>
  </si>
  <si>
    <t>(45*3*0,15)+(45*2,5*0,15)"pod zámkovou dlažbu, 0,15m fr. 0-32;</t>
  </si>
  <si>
    <t>-96931440</t>
  </si>
  <si>
    <t>5964147130</t>
  </si>
  <si>
    <t>Nástupištní díly hrana H 130 základní</t>
  </si>
  <si>
    <t>1648620591</t>
  </si>
  <si>
    <t>-587471146</t>
  </si>
  <si>
    <t>45*2,5*2*0,1*2</t>
  </si>
  <si>
    <t>-412686669</t>
  </si>
  <si>
    <t>-813896142</t>
  </si>
  <si>
    <t>-2072169846</t>
  </si>
  <si>
    <t>514937081</t>
  </si>
  <si>
    <t>-1672142623</t>
  </si>
  <si>
    <t>1732770637</t>
  </si>
  <si>
    <t>-1624651724</t>
  </si>
  <si>
    <t>58,754"beton</t>
  </si>
  <si>
    <t>45+40,5"drť 4/8 , 0/32</t>
  </si>
  <si>
    <t>-1699050199</t>
  </si>
  <si>
    <t>165*0,02"trubky</t>
  </si>
  <si>
    <t>9902200600</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</si>
  <si>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</si>
  <si>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1258447274</t>
  </si>
  <si>
    <t>120,6+25,2+7+0,432"nástupištní blok, zámková dl., zámková dl. pro nevidomé,palisáda</t>
  </si>
  <si>
    <t>-428740428</t>
  </si>
  <si>
    <t>46*2*0,54+0,32</t>
  </si>
  <si>
    <t>-1266786786</t>
  </si>
  <si>
    <t>180</t>
  </si>
  <si>
    <t>-1431536786</t>
  </si>
  <si>
    <t>03 - Prodloužení nástupiště Beroun Závodí</t>
  </si>
  <si>
    <t xml:space="preserve">    9 - Ostatní konstrukce a práce, bourání</t>
  </si>
  <si>
    <t>1748263366</t>
  </si>
  <si>
    <t>4,53*0,5</t>
  </si>
  <si>
    <t>-398755344</t>
  </si>
  <si>
    <t>45,5*4,53</t>
  </si>
  <si>
    <t>1093153137</t>
  </si>
  <si>
    <t>4,53*1,1*2" demontáž koncového zábradlí</t>
  </si>
  <si>
    <t>-1083367855</t>
  </si>
  <si>
    <t>45*4,53"urovnání povrchu podsypu</t>
  </si>
  <si>
    <t>1572595541</t>
  </si>
  <si>
    <t>1249615122</t>
  </si>
  <si>
    <t>-2140385537</t>
  </si>
  <si>
    <t>(45*4,53*0,15)"pod zámkovou dlažbu</t>
  </si>
  <si>
    <t>2054806116</t>
  </si>
  <si>
    <t>(45*4,53*2,5)tělěso nástupiště</t>
  </si>
  <si>
    <t>(45*4,53*0,15)+(45*4,53*0,003)"pod zámkovou dlažbu drť 0/32 + 4/8</t>
  </si>
  <si>
    <t>-1806443044</t>
  </si>
  <si>
    <t>4,2*0,2*0,2"palisáda</t>
  </si>
  <si>
    <t>-1486399832</t>
  </si>
  <si>
    <t>950173153</t>
  </si>
  <si>
    <t>45*4,53*0,15*2</t>
  </si>
  <si>
    <t>722677487</t>
  </si>
  <si>
    <t>-1070817913</t>
  </si>
  <si>
    <t>45*4</t>
  </si>
  <si>
    <t>Ostatní konstrukce a práce, bourání</t>
  </si>
  <si>
    <t>936124112.R</t>
  </si>
  <si>
    <t>Montáž lavičky parkové  stabilní se zabetonováním noh</t>
  </si>
  <si>
    <t>-384171315</t>
  </si>
  <si>
    <t>74910100.R</t>
  </si>
  <si>
    <t>lavička bez opěradla nekotvená 1500x450x420mm konstrukce-kov, sedák-dřevo</t>
  </si>
  <si>
    <t>137063959</t>
  </si>
  <si>
    <t>7592705010</t>
  </si>
  <si>
    <t>Montáž upozorňovadla na 2 sloupky</t>
  </si>
  <si>
    <t>-2027151771</t>
  </si>
  <si>
    <t>1"název žst.</t>
  </si>
  <si>
    <t>7592705014</t>
  </si>
  <si>
    <t>Montáž upozorňovadla vysokého na sloupek</t>
  </si>
  <si>
    <t>1013298304</t>
  </si>
  <si>
    <t>1"číslo nástupiště</t>
  </si>
  <si>
    <t>5962110000</t>
  </si>
  <si>
    <t>Značení zastávek tabule s názvem</t>
  </si>
  <si>
    <t>-149098358</t>
  </si>
  <si>
    <t>0,2"číslo nástupiště</t>
  </si>
  <si>
    <t>5962114000</t>
  </si>
  <si>
    <t>Výstroj sloupku objímka 50 až 100 mm kompletní</t>
  </si>
  <si>
    <t>-1747973934</t>
  </si>
  <si>
    <t>5962113000</t>
  </si>
  <si>
    <t>Sloupek ocelový pozinkovaný 70 mm</t>
  </si>
  <si>
    <t>2007720531</t>
  </si>
  <si>
    <t>7592707014</t>
  </si>
  <si>
    <t>Demontáž upozorňovadla vysokého</t>
  </si>
  <si>
    <t>1444920773</t>
  </si>
  <si>
    <t>1"název stanice</t>
  </si>
  <si>
    <t>-206481343</t>
  </si>
  <si>
    <t>36,8"drť</t>
  </si>
  <si>
    <t>50,64"beton</t>
  </si>
  <si>
    <t>440696166</t>
  </si>
  <si>
    <t>-450571424</t>
  </si>
  <si>
    <t>1340715662</t>
  </si>
  <si>
    <t>-560561077</t>
  </si>
  <si>
    <t>SO 04 - Osvětlení nástupišť</t>
  </si>
  <si>
    <t>PS01a - UOŽI-Osvětlení nástupiště Loděnice</t>
  </si>
  <si>
    <t>5915005040</t>
  </si>
  <si>
    <t>Hloubení rýh nebo jam ručně na železničním spodku v hornině třídy těžitelnosti II skupiny 4. Poznámka: 1. V cenách jsou započteny náklady na hloubení a uložení výzisku na terén nebo naložení na dopravní prostředek a uložení na úložišti.</t>
  </si>
  <si>
    <t>-928420521</t>
  </si>
  <si>
    <t>7491151041</t>
  </si>
  <si>
    <t>Montáž trubek ohebných elektroinstalačních ochranných z tvrdého PE uložených pevně, průměru do 100 mm - včetně naznačení trasy, rozměření, řezání trubek, kladení, osazení, zajištění a upevnění</t>
  </si>
  <si>
    <t>-398445814</t>
  </si>
  <si>
    <t>7491652010</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</si>
  <si>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</si>
  <si>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11127206</t>
  </si>
  <si>
    <t>7491654010</t>
  </si>
  <si>
    <t>Montáž svorek spojovacích se 2 šrouby (typ SS, SO, SR03, aj.)</t>
  </si>
  <si>
    <t>1999086159</t>
  </si>
  <si>
    <t>7492554010</t>
  </si>
  <si>
    <t>Montáž kabelů 4- a 5-žílových Cu do 16 mm2 - uložení do země, chráničky, na rošty, pod omítku apod.</t>
  </si>
  <si>
    <t>544770015</t>
  </si>
  <si>
    <t>7492751020</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</si>
  <si>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</si>
  <si>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366096658</t>
  </si>
  <si>
    <t>7492751022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</si>
  <si>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</si>
  <si>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-1514641640</t>
  </si>
  <si>
    <t>7492756040</t>
  </si>
  <si>
    <t>Pomocné práce pro montáž kabelů zatažení kabelů do chráničky do 4 kg/m</t>
  </si>
  <si>
    <t>514268512</t>
  </si>
  <si>
    <t>7493151010</t>
  </si>
  <si>
    <t>Montáž osvětlovacích stožárů včetně výstroje sklopných výšky do 12 m - včetně připojovací svorkovnice pro 2x svítidla, kabelového vedení ke svítidlům a veškerého příslušenství. Neobsahuje základovou konstrukci a montáž svítidla</t>
  </si>
  <si>
    <t>1892334700</t>
  </si>
  <si>
    <t>7493152530</t>
  </si>
  <si>
    <t>Montáž svítidla pro železnici na sklopný stožár - kompletace a montáž včetně "superlife" světelného zdroje, elektronického předřadníku a připojení kabelu</t>
  </si>
  <si>
    <t>-1295562823</t>
  </si>
  <si>
    <t>7493155010</t>
  </si>
  <si>
    <t>Montáž elektrovýzbroje stožárů do 4 okruhů - včetně kabelového propojení se svítidlem, instalace rozvodnice do stožáru</t>
  </si>
  <si>
    <t>1381999719</t>
  </si>
  <si>
    <t>7499250515</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</si>
  <si>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</si>
  <si>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-559613935</t>
  </si>
  <si>
    <t>7499251015</t>
  </si>
  <si>
    <t>Provedení technické prohlídky a zkoušky na silnoproudém zařízení, zařízení TV, zařízení NS, transformoven, EPZ pro opravné práce pro objem investičních nákladů přes 100 000 do 500 000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</si>
  <si>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-1831910602</t>
  </si>
  <si>
    <t>7499351015</t>
  </si>
  <si>
    <t>Zkoušky a prohlídky rozvodných zařízení kontrola rozvaděčů nn silových, manipulačních, ovládacích, reléových, stejnosměrných 1 pole - kontrola, revize, seřízení a uvedení do provozu zařízení včetně vystavení protokolu</t>
  </si>
  <si>
    <t>691693578</t>
  </si>
  <si>
    <t>7499451010</t>
  </si>
  <si>
    <t>Vydání průkazu způsobilosti pro funkční celek, provizorní stav - vyhotovení dokladu o silnoproudých zařízeních a vydání průkazu způsobilosti</t>
  </si>
  <si>
    <t>2010724798</t>
  </si>
  <si>
    <t>7499557010</t>
  </si>
  <si>
    <t>Měření intenzity osvětlení instalovaného v rozsahu 1 000 m2 zjišťované plochy - měření intenzity umělého osvětlení v rozsahu tohoto SO dle ČSN EN 12464-1/2 včetně vyhotovení protokolu</t>
  </si>
  <si>
    <t>-906567174</t>
  </si>
  <si>
    <t>7499751010</t>
  </si>
  <si>
    <t>Dokončovací práce na elektrickém zařízení - uvádění zařízení do provozu, drobné montážní práce v rozvaděčích, koordinaci se zhotoviteli souvisejících zařízení apod.</t>
  </si>
  <si>
    <t>hod</t>
  </si>
  <si>
    <t>-1450433945</t>
  </si>
  <si>
    <t>7499751020</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</si>
  <si>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</si>
  <si>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-680362132</t>
  </si>
  <si>
    <t>1614740153</t>
  </si>
  <si>
    <t>111939574</t>
  </si>
  <si>
    <t>7492501670</t>
  </si>
  <si>
    <t>Kabely, vodiče, šňůry Cu - nn Kabel silový Cu pro pohyblivé přívody, izolace pryžová H05VV-F 1,5 (CYSY 3Cx1,5)  do osv. stožárů</t>
  </si>
  <si>
    <t>798148214</t>
  </si>
  <si>
    <t>7492502030</t>
  </si>
  <si>
    <t>Kabely, vodiče, šňůry Cu - nn Kabel silový 4 a 5-žílový Cu, plastová izolace CYKY 5J6 (5Cx6)</t>
  </si>
  <si>
    <t>-1115059320</t>
  </si>
  <si>
    <t>7493100010</t>
  </si>
  <si>
    <t>Venkovní osvětlení Osvětlovací stožáry sklopné výšky do 6 m, žárově zinkovaný, vč. výstroje, stožár nesmí mít dvířka (z důvodu neoprávněného vstupu), přístup ke svorkovnici bude možný až po sklopení stožáru, kdy se dolní část plně otevře a …</t>
  </si>
  <si>
    <t>-1884809905</t>
  </si>
  <si>
    <t>7493100660</t>
  </si>
  <si>
    <t>Venkovní osvětlení Svítidla pro železnici LED svítidlo o příkonu 36 - 55 W určené pro osvětlení venkovních prostor veřejnosti přístupných (nástupiště, přechody kolejiště) na ŽDC. Svítidlo opatřeno difuzorem z plochého tvrzeného skla s minimální …</t>
  </si>
  <si>
    <t>1142048237</t>
  </si>
  <si>
    <t>7493102000</t>
  </si>
  <si>
    <t>Venkovní osvětlení Elektrovýzbroje stožárů a stožárové rozvodnice Elektrovýzbroj stožáru pro 1 - 2 okruhy</t>
  </si>
  <si>
    <t>-1203596338</t>
  </si>
  <si>
    <t>7491600200</t>
  </si>
  <si>
    <t>Uzemnění Vnější Pásek pozink. FeZn 30x4</t>
  </si>
  <si>
    <t>-1391161950</t>
  </si>
  <si>
    <t>7491600190</t>
  </si>
  <si>
    <t>Uzemnění Vnější Uzemňovací vedení v zemi, kruhovým vodičem FeZn do D=10 mm</t>
  </si>
  <si>
    <t>143512641</t>
  </si>
  <si>
    <t>7491601450</t>
  </si>
  <si>
    <t>Uzemnění Hromosvodné vedení Svorka SR 2b</t>
  </si>
  <si>
    <t>-1838259987</t>
  </si>
  <si>
    <t>7492102150</t>
  </si>
  <si>
    <t>Spojovací vedení, podpěrné izolátory Spojky, ukončení pasu, ostatní Spojka závitové tyče M10 SS</t>
  </si>
  <si>
    <t>660780432</t>
  </si>
  <si>
    <t>7494008208</t>
  </si>
  <si>
    <t>Pojistkové systémy Výkonové pojistkové vložky Válcové pojistkové vložky In 10A, Un AC 500 V / DC 250 V, velikost 10x38, gG - charakteristika pro všeobecné použití, Cd/Pb free</t>
  </si>
  <si>
    <t>-256805462</t>
  </si>
  <si>
    <t>PS01b - URS-Osvětlení nástupiště Loděnice</t>
  </si>
  <si>
    <t xml:space="preserve">    1 - Zemní práce</t>
  </si>
  <si>
    <t>M - Práce a dodávky M</t>
  </si>
  <si>
    <t xml:space="preserve">    22-M - Montáže technologických zařízení pro dopravní stavby</t>
  </si>
  <si>
    <t xml:space="preserve">    46-M - Zemní práce při extr.mont.pracích</t>
  </si>
  <si>
    <t>VRN - Vedlejší rozpočtové náklady</t>
  </si>
  <si>
    <t>34575138</t>
  </si>
  <si>
    <t>žlab kabelový s víkem PVC (120x100)</t>
  </si>
  <si>
    <t>1657586947</t>
  </si>
  <si>
    <t>58932571</t>
  </si>
  <si>
    <t>beton C 16/20 X0,XC1 kamenivo frakce 0/16</t>
  </si>
  <si>
    <t>-610615005</t>
  </si>
  <si>
    <t>34571351</t>
  </si>
  <si>
    <t>trubka elektroinstalační ohebná dvouplášťová korugovaná (chránička) D 41/50mm, HDPE+LDPE</t>
  </si>
  <si>
    <t>-507810170</t>
  </si>
  <si>
    <t>58337302</t>
  </si>
  <si>
    <t>štěrkopísek frakce 0/16</t>
  </si>
  <si>
    <t>340232773</t>
  </si>
  <si>
    <t>Zemní práce</t>
  </si>
  <si>
    <t>129911122</t>
  </si>
  <si>
    <t>Bourání konstrukcí v odkopávkách a prokopávkách ručně s přemístěním suti na hromady na vzdálenost do 20 m nebo s naložením na dopravní prostředek z betonu prostého prokládaného kamenem</t>
  </si>
  <si>
    <t>-1538558659</t>
  </si>
  <si>
    <t>Práce a dodávky M</t>
  </si>
  <si>
    <t>22-M</t>
  </si>
  <si>
    <t>Montáže technologických zařízení pro dopravní stavby</t>
  </si>
  <si>
    <t>220960003</t>
  </si>
  <si>
    <t>Montáž stožáru nebo sloupku včetně postavení stožáru, usazení nebo zabetonování základu, zatažení kabelu do stožáru, připojení kabelu, připojení uzemnění vyložníkového zapuštěného</t>
  </si>
  <si>
    <t>64</t>
  </si>
  <si>
    <t>-2030756354</t>
  </si>
  <si>
    <t>46-M</t>
  </si>
  <si>
    <t>Zemní práce při extr.mont.pracích</t>
  </si>
  <si>
    <t>460161173</t>
  </si>
  <si>
    <t>Hloubení zapažených i nezapažených kabelových rýh ručně včetně urovnání dna s přemístěním výkopku do vzdálenosti 3 m od okraje jámy nebo s naložením na dopravní prostředek šířky 35 cm hloubky 80 cm v hornině třídy těžitelnosti II skupiny 4</t>
  </si>
  <si>
    <t>1410281265</t>
  </si>
  <si>
    <t>460431183</t>
  </si>
  <si>
    <t>Zásyp kabelových rýh ručně s přemístění sypaniny ze vzdálenosti do 10 m, s uložením výkopku ve vrstvách včetně zhutnění a úpravy povrchu šířky 35 cm hloubky 80 cm z horniny třídy těžitelnosti II skupiny 4</t>
  </si>
  <si>
    <t>-132304835</t>
  </si>
  <si>
    <t>460581111</t>
  </si>
  <si>
    <t>Úprava terénu položení drnu, včetně zalití vodou na rovině</t>
  </si>
  <si>
    <t>-365439371</t>
  </si>
  <si>
    <t>460641123</t>
  </si>
  <si>
    <t>Základové konstrukce základ bez bednění do rostlé zeminy z monolitického železobetonu bez výztuže bez zvláštních nároků na prostředí tř. C 16/20</t>
  </si>
  <si>
    <t>-1010112415</t>
  </si>
  <si>
    <t>460661512</t>
  </si>
  <si>
    <t>Kabelové lože z písku včetně podsypu, zhutnění a urovnání povrchu pro kabely nn zakryté plastovou fólií, šířky přes 25 do 50 cm</t>
  </si>
  <si>
    <t>-658587676</t>
  </si>
  <si>
    <t>460742132</t>
  </si>
  <si>
    <t>Osazení kabelových prostupů včetně utěsnění a spárování z trub plastových do rýhy, bez výkopových prací s obetonováním, vnitřního průměru přes 10 do 15 cm</t>
  </si>
  <si>
    <t>-2082575744</t>
  </si>
  <si>
    <t>162211201</t>
  </si>
  <si>
    <t>Vodorovné přemístění výkopku nebo sypaniny nošením s vyprázdněním nádoby na hromady nebo do dopravního prostředku na vzdálenost do 10 m z horniny třídy těžitelnosti I, skupiny 1 až 3</t>
  </si>
  <si>
    <t>1057678035</t>
  </si>
  <si>
    <t>460010021</t>
  </si>
  <si>
    <t>Vytyčení trasy vedení kabelového (podzemního) v obvodu železniční stanice</t>
  </si>
  <si>
    <t>-1034419802</t>
  </si>
  <si>
    <t>Vedlejší rozpočtové náklady</t>
  </si>
  <si>
    <t>010001000</t>
  </si>
  <si>
    <t>Průzkumné, geodetické a projektové práce</t>
  </si>
  <si>
    <t>…</t>
  </si>
  <si>
    <t>174828253</t>
  </si>
  <si>
    <t>012303000</t>
  </si>
  <si>
    <t>Geodetické práce po výstavbě</t>
  </si>
  <si>
    <t>-1324762232</t>
  </si>
  <si>
    <t>013244000</t>
  </si>
  <si>
    <t>Dokumentace pro provádění stavby</t>
  </si>
  <si>
    <t>-1811718674</t>
  </si>
  <si>
    <t>013254000</t>
  </si>
  <si>
    <t>Dokumentace skutečného provedení stavby</t>
  </si>
  <si>
    <t>536378326</t>
  </si>
  <si>
    <t>020001000</t>
  </si>
  <si>
    <t>Příprava staveniště</t>
  </si>
  <si>
    <t>-1125532665</t>
  </si>
  <si>
    <t>030001000</t>
  </si>
  <si>
    <t>Zařízení staveniště</t>
  </si>
  <si>
    <t>-416676392</t>
  </si>
  <si>
    <t>070001000</t>
  </si>
  <si>
    <t>Provozní vlivy</t>
  </si>
  <si>
    <t>1120257206</t>
  </si>
  <si>
    <t>074002000</t>
  </si>
  <si>
    <t>Železniční a městský kolejový provoz</t>
  </si>
  <si>
    <t>384650743</t>
  </si>
  <si>
    <t>PS02a - UOŽI-Osvětlení nástupiště Vráž u Berouna</t>
  </si>
  <si>
    <t>765887715</t>
  </si>
  <si>
    <t>932987708</t>
  </si>
  <si>
    <t>-500110042</t>
  </si>
  <si>
    <t>-1373943924</t>
  </si>
  <si>
    <t>892366092</t>
  </si>
  <si>
    <t>-1988062629</t>
  </si>
  <si>
    <t>-2026539335</t>
  </si>
  <si>
    <t>1082211536</t>
  </si>
  <si>
    <t>2036959855</t>
  </si>
  <si>
    <t>-1116239937</t>
  </si>
  <si>
    <t>-1657752153</t>
  </si>
  <si>
    <t>-966604088</t>
  </si>
  <si>
    <t>1502112712</t>
  </si>
  <si>
    <t>-1845596907</t>
  </si>
  <si>
    <t>1773005428</t>
  </si>
  <si>
    <t>-76701326</t>
  </si>
  <si>
    <t>-269948905</t>
  </si>
  <si>
    <t>-2116067882</t>
  </si>
  <si>
    <t>145921837</t>
  </si>
  <si>
    <t>-649646764</t>
  </si>
  <si>
    <t>-912258141</t>
  </si>
  <si>
    <t>919136326</t>
  </si>
  <si>
    <t>-1952492499</t>
  </si>
  <si>
    <t>-1784258124</t>
  </si>
  <si>
    <t>1289547062</t>
  </si>
  <si>
    <t>791361630</t>
  </si>
  <si>
    <t>-1169063021</t>
  </si>
  <si>
    <t>-728521249</t>
  </si>
  <si>
    <t>659548974</t>
  </si>
  <si>
    <t>128444723</t>
  </si>
  <si>
    <t>PS02b - URS-Osvětlení nástupiště Vráž u Berouna</t>
  </si>
  <si>
    <t>-1196207223</t>
  </si>
  <si>
    <t>34237898</t>
  </si>
  <si>
    <t>-1600802269</t>
  </si>
  <si>
    <t>1285517931</t>
  </si>
  <si>
    <t>803674485</t>
  </si>
  <si>
    <t>-2011612946</t>
  </si>
  <si>
    <t>1854862924</t>
  </si>
  <si>
    <t>1060693756</t>
  </si>
  <si>
    <t>-995704033</t>
  </si>
  <si>
    <t>-684674271</t>
  </si>
  <si>
    <t>-1749765148</t>
  </si>
  <si>
    <t>1019025434</t>
  </si>
  <si>
    <t>-703722559</t>
  </si>
  <si>
    <t>-1284384419</t>
  </si>
  <si>
    <t>-331113374</t>
  </si>
  <si>
    <t>-1959606895</t>
  </si>
  <si>
    <t>1111825204</t>
  </si>
  <si>
    <t>1702094510</t>
  </si>
  <si>
    <t>173610745</t>
  </si>
  <si>
    <t>878479005</t>
  </si>
  <si>
    <t>1572593943</t>
  </si>
  <si>
    <t>-1700408601</t>
  </si>
  <si>
    <t>PS03a - UOŽI-Osvětlení nástupiště Beroun Závodí</t>
  </si>
  <si>
    <t>-1364361120</t>
  </si>
  <si>
    <t>-676780864</t>
  </si>
  <si>
    <t>-159217365</t>
  </si>
  <si>
    <t>1273598226</t>
  </si>
  <si>
    <t>-1766821628</t>
  </si>
  <si>
    <t>237753225</t>
  </si>
  <si>
    <t>-130489625</t>
  </si>
  <si>
    <t>746797212</t>
  </si>
  <si>
    <t>633439441</t>
  </si>
  <si>
    <t>-408809853</t>
  </si>
  <si>
    <t>885658589</t>
  </si>
  <si>
    <t>-1988296334</t>
  </si>
  <si>
    <t>1910324278</t>
  </si>
  <si>
    <t>-1348332973</t>
  </si>
  <si>
    <t>-660962266</t>
  </si>
  <si>
    <t>-1120609695</t>
  </si>
  <si>
    <t>-426964865</t>
  </si>
  <si>
    <t>-1174691805</t>
  </si>
  <si>
    <t>1609072991</t>
  </si>
  <si>
    <t>196471331</t>
  </si>
  <si>
    <t>-1300336113</t>
  </si>
  <si>
    <t>7492501980</t>
  </si>
  <si>
    <t>Kabely, vodiče, šňůry Cu - nn Kabel silový 4 a 5-žílový Cu, plastová izolace CYKY 5J10 (5Cx10)</t>
  </si>
  <si>
    <t>1951365436</t>
  </si>
  <si>
    <t>7493100060</t>
  </si>
  <si>
    <t>Venkovní osvětlení Osvětlovací stožáry sklopné výšky od 10 do 12 m, žárově zinkovaný, vč. výstroje, stožár nesmí mít dvířka (z důvodu neoprávněného vstupu), přístup ke svorkovnici bude možný až po sklopení stožáru, kdy se dolní část plně otevře …</t>
  </si>
  <si>
    <t>736141125</t>
  </si>
  <si>
    <t>-883950331</t>
  </si>
  <si>
    <t>1534245393</t>
  </si>
  <si>
    <t>1560866783</t>
  </si>
  <si>
    <t>-1158568136</t>
  </si>
  <si>
    <t>-401520250</t>
  </si>
  <si>
    <t>-1045356063</t>
  </si>
  <si>
    <t>1302795999</t>
  </si>
  <si>
    <t>PS03b - URS-Osvětlení nástupiště Beroun Závodí</t>
  </si>
  <si>
    <t>1855124097</t>
  </si>
  <si>
    <t>-343181614</t>
  </si>
  <si>
    <t>-1129186100</t>
  </si>
  <si>
    <t>-706382113</t>
  </si>
  <si>
    <t>-133253879</t>
  </si>
  <si>
    <t>1500028730</t>
  </si>
  <si>
    <t>2045464513</t>
  </si>
  <si>
    <t>744032094</t>
  </si>
  <si>
    <t>1569217162</t>
  </si>
  <si>
    <t>-2015203474</t>
  </si>
  <si>
    <t>-706291107</t>
  </si>
  <si>
    <t>-1318959071</t>
  </si>
  <si>
    <t>253679603</t>
  </si>
  <si>
    <t>1662858343</t>
  </si>
  <si>
    <t>1447491636</t>
  </si>
  <si>
    <t>-792270491</t>
  </si>
  <si>
    <t>-1409227998</t>
  </si>
  <si>
    <t>308996412</t>
  </si>
  <si>
    <t>-2126489467</t>
  </si>
  <si>
    <t>619387855</t>
  </si>
  <si>
    <t>1981587205</t>
  </si>
  <si>
    <t>-1488056388</t>
  </si>
  <si>
    <t>SO 05 - Sdělovací zařizení pro nástupiště</t>
  </si>
  <si>
    <t>01 - Loděnice technologická část</t>
  </si>
  <si>
    <t>7596330390</t>
  </si>
  <si>
    <t>Větve rozhlasového zařízení 2-pásmové výkonné reprosystémy 2cestné coaxial-array 2cestný kompaktní 4x5"+12x1", 600/200W/8 Ohm, černý</t>
  </si>
  <si>
    <t>-1536105079</t>
  </si>
  <si>
    <t>7596001400</t>
  </si>
  <si>
    <t>Rádiová zařízení Úchyt poloh. držák</t>
  </si>
  <si>
    <t>1002937229</t>
  </si>
  <si>
    <t>7492501700</t>
  </si>
  <si>
    <t>Kabely, vodiče, šňůry Cu - nn Kabel silový 2 a 3-žílový Cu, plastová izolace CYKY 2O2,5 (2Dx2,5)</t>
  </si>
  <si>
    <t>1102061439</t>
  </si>
  <si>
    <t>7596335030</t>
  </si>
  <si>
    <t>Montáž reproduktoru na ocelový stožár - upevnění reprodukturu na připravné body nebo konstrukci, připojení k vedení, nastavení optimální hlasitosti, směrování a odzkoušení ozvučení</t>
  </si>
  <si>
    <t>617541990</t>
  </si>
  <si>
    <t>7596335095</t>
  </si>
  <si>
    <t>Montáž konzoly pro reproduktor na železnou konstrukci</t>
  </si>
  <si>
    <t>1848011604</t>
  </si>
  <si>
    <t>7598055085</t>
  </si>
  <si>
    <t>Zkoušení reproduktoru při 1 programové ústředně</t>
  </si>
  <si>
    <t>1161160436</t>
  </si>
  <si>
    <t>02 - Loděnice stavební část</t>
  </si>
  <si>
    <t>PSV - Práce a dodávky PSV</t>
  </si>
  <si>
    <t xml:space="preserve">    741 - Elektroinstalace - silnoproud</t>
  </si>
  <si>
    <t>PSV</t>
  </si>
  <si>
    <t>Práce a dodávky PSV</t>
  </si>
  <si>
    <t>741</t>
  </si>
  <si>
    <t>Elektroinstalace - silnoproud</t>
  </si>
  <si>
    <t>741122121</t>
  </si>
  <si>
    <t>Montáž kabelů měděných bez ukončení uložených v trubkách zatažených plných kulatých nebo bezhalogenových (např. CYKY) počtu a průřezu žil 2x1,5 až 6 mm2</t>
  </si>
  <si>
    <t>685512187</t>
  </si>
  <si>
    <t>220370110</t>
  </si>
  <si>
    <t>Měření akustického hluku na hranici ochanného pásma v ŽST</t>
  </si>
  <si>
    <t>-302633266</t>
  </si>
  <si>
    <t>460161152</t>
  </si>
  <si>
    <t>Hloubení zapažených i nezapažených kabelových rýh ručně včetně urovnání dna s přemístěním výkopku do vzdálenosti 3 m od okraje jámy nebo s naložením na dopravní prostředek šířky 35 cm hloubky 60 cm v hornině třídy těžitelnosti I skupiny 3</t>
  </si>
  <si>
    <t>512481686</t>
  </si>
  <si>
    <t>460791214</t>
  </si>
  <si>
    <t>Montáž trubek ochranných uložených volně do rýhy plastových ohebných, vnitřního průměru přes 90 do 110 mm</t>
  </si>
  <si>
    <t>596043297</t>
  </si>
  <si>
    <t>03 - Vráž u Berouna stavební část</t>
  </si>
  <si>
    <t xml:space="preserve">    742 - Elektroinstalace - slaboproud</t>
  </si>
  <si>
    <t>742</t>
  </si>
  <si>
    <t>Elektroinstalace - slaboproud</t>
  </si>
  <si>
    <t>742410201</t>
  </si>
  <si>
    <t>Montáž rozhlasu nastavení a oživení ústředny rozhlasu a naprogramování</t>
  </si>
  <si>
    <t>-1344261036</t>
  </si>
  <si>
    <t>-913528587</t>
  </si>
  <si>
    <t>04 - Beroun Závodí technologická část</t>
  </si>
  <si>
    <t>7499151020</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</si>
  <si>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t>
  </si>
  <si>
    <t>365550833</t>
  </si>
  <si>
    <t>7590125015</t>
  </si>
  <si>
    <t>Montáž skříně napájecí - usazení na základy, zatažení kabelů a zřízení kabelové rezervy, opravný nátěr. Neobsahuje výkop a zához jam</t>
  </si>
  <si>
    <t>239650329</t>
  </si>
  <si>
    <t>7590127015</t>
  </si>
  <si>
    <t>Demontáž skříně napájecí - včetně odpojení zařízení od kabelových rozvodů</t>
  </si>
  <si>
    <t>-1991389198</t>
  </si>
  <si>
    <t>7590565010</t>
  </si>
  <si>
    <t>Spojování a ukončení kabelů optických v optickém rozvaděči pro 8 vláken - práce spojené s montáží specifikované kabelizace specifikovaným způsobem</t>
  </si>
  <si>
    <t>1862312638</t>
  </si>
  <si>
    <t>1285271678</t>
  </si>
  <si>
    <t>33660164</t>
  </si>
  <si>
    <t>-2117997449</t>
  </si>
  <si>
    <t>-252608850</t>
  </si>
  <si>
    <t>-126019547</t>
  </si>
  <si>
    <t>7596337030</t>
  </si>
  <si>
    <t>Demontáž reproduktoru</t>
  </si>
  <si>
    <t>-629201407</t>
  </si>
  <si>
    <t>7596735015</t>
  </si>
  <si>
    <t>Montáž kamery v krytu - posazení na konzoli, přišroubování, připojení napájení, zapojení konektoru ovládacího, mechanické nastavení, utěsnění šroubů a přívodů, úprava a zaizolování</t>
  </si>
  <si>
    <t>1322979041</t>
  </si>
  <si>
    <t>7596735065</t>
  </si>
  <si>
    <t>Zprovoznění kamery venkovní</t>
  </si>
  <si>
    <t>-246204529</t>
  </si>
  <si>
    <t>7596735220</t>
  </si>
  <si>
    <t>Nastavení a oživení kamerového systému 1 kamera stacionární</t>
  </si>
  <si>
    <t>-1897108161</t>
  </si>
  <si>
    <t>7596737015</t>
  </si>
  <si>
    <t>Demontáž kamery z krytu</t>
  </si>
  <si>
    <t>-1227598553</t>
  </si>
  <si>
    <t>7596925040</t>
  </si>
  <si>
    <t>Montáž rozhlasového sloupku pro hovorovou soupravu</t>
  </si>
  <si>
    <t>658896014</t>
  </si>
  <si>
    <t>7596957030</t>
  </si>
  <si>
    <t>Demontáž rozhlasového stožáru rozhlasového sloupku pro hovorovou soupravu</t>
  </si>
  <si>
    <t>1628468504</t>
  </si>
  <si>
    <t>7598035005</t>
  </si>
  <si>
    <t>Měření parametrů optického kabelu na třech vlnových délkách metodou OTDR a TM na skládce, kabelu do 8 vláken - včetně vyhotovení měřícího protokolu</t>
  </si>
  <si>
    <t>1195789814</t>
  </si>
  <si>
    <t>1713551244</t>
  </si>
  <si>
    <t>05 - Beroun Závodí stavební část</t>
  </si>
  <si>
    <t>1723065252</t>
  </si>
  <si>
    <t>SO 06 - VRN</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</si>
  <si>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</si>
  <si>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</si>
  <si>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837786343</t>
  </si>
  <si>
    <t>022101001</t>
  </si>
  <si>
    <t>Geodetické práce Geodetické práce před opravou</t>
  </si>
  <si>
    <t>soubor</t>
  </si>
  <si>
    <t>1428056747</t>
  </si>
  <si>
    <t>veškeré geodetické práce potřebné pro realizaci zakázky, doplnění BP atd.</t>
  </si>
  <si>
    <t>022101011</t>
  </si>
  <si>
    <t>Geodetické práce Geodetické práce v průběhu opravy</t>
  </si>
  <si>
    <t>694877587</t>
  </si>
  <si>
    <t>022111001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</si>
  <si>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</si>
  <si>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998380695</t>
  </si>
  <si>
    <t>10,020-2,4</t>
  </si>
  <si>
    <t>15,540-10,535</t>
  </si>
  <si>
    <t>16,890-15,120</t>
  </si>
  <si>
    <t>14,1-9,100</t>
  </si>
  <si>
    <t>8,610-5,780</t>
  </si>
  <si>
    <t>5,320-3,600</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</si>
  <si>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</si>
  <si>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</si>
  <si>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-1510160780</t>
  </si>
  <si>
    <t>029101001</t>
  </si>
  <si>
    <t>Ostatní náklady Náklady na informační cedule, desky, publikační náklady, aj.</t>
  </si>
  <si>
    <t>325143127</t>
  </si>
  <si>
    <t>Informační cedule na nástupištích(č. nástupiště, směr...)</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</si>
  <si>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</si>
  <si>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</si>
  <si>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-54903630</t>
  </si>
  <si>
    <t>CS ÚRS 2022 01</t>
  </si>
  <si>
    <t>45*2"blok L130</t>
  </si>
  <si>
    <t>45*2"blok H130</t>
  </si>
  <si>
    <t>45*2" blok L130</t>
  </si>
  <si>
    <t>Montáž nástupištních bloků L130. Poznámka: 1. V cenách jsou započteny náklady na manipulaci a montáž desek podle vzorového listu. 2. V cenách nejsou obsaženy náklady na dodávku materiálu.</t>
  </si>
  <si>
    <t>Montáž nástupištních bloků H130. Poznámka: 1. V cenách jsou započteny náklady na manipulaci a montáž desek podle vzorového listu. 2. V cenách nejsou obsaženy náklady na dodávku materiálu.</t>
  </si>
  <si>
    <t>7,450-7,050 Smíchov-Rudná</t>
  </si>
  <si>
    <t>15,100-14,330 Smíchov-Rudná</t>
  </si>
  <si>
    <t>(3820-2500)*2 "Smíchov-Rudná</t>
  </si>
  <si>
    <t>(5260-4352)*2"Smíchov-Rudná</t>
  </si>
  <si>
    <t>(10020-9550)*2"Smíchov-Rudná</t>
  </si>
  <si>
    <t>(10750-10535)*2"Smíchov-Rudná</t>
  </si>
  <si>
    <t>(15460-15130)*2"Smíchov-Rudná</t>
  </si>
  <si>
    <t>(16395-16230)*2"Nučice-Rudná</t>
  </si>
  <si>
    <t>((3820-2500)*2)/120"Smíchov-Rudná</t>
  </si>
  <si>
    <t>(5260-4352)*2/120+0,867"Smíchov-Rudná</t>
  </si>
  <si>
    <t>(10020-9550)*2/120+0,167"Smíchov-Rudná</t>
  </si>
  <si>
    <t>(10750-10535)*2/120+0,417"Smíchov-Rudná</t>
  </si>
  <si>
    <t>(15460-15130)*2/120+0,5"Smíchov-Rudná</t>
  </si>
  <si>
    <t>(16395-16230)*2/120+0,25"Nučice-Rudná</t>
  </si>
  <si>
    <t>(16395-16230)/25*42*2+1,6"Nučice-Rudná</t>
  </si>
  <si>
    <t>(5280-2500)/25*42*2+1,2"Smíchov-Rudná</t>
  </si>
  <si>
    <t>(5260-4352)/25*42*2+1,12"Smíchov-Rudná</t>
  </si>
  <si>
    <t>(10750-10535)/25*42*2+1,6"Smíchov-Rudná</t>
  </si>
  <si>
    <t>(15460-15130)/25*42*2+1,2"Smíchov-Rudná</t>
  </si>
  <si>
    <t>250"km 15,485-15,855 Nučice-Rudná</t>
  </si>
  <si>
    <t>500"km 15,485-15,855 Nučice-Rudná</t>
  </si>
  <si>
    <t>(16,890-15,130)*2"(km Beroun Závodí -Rudná u Prahy)</t>
  </si>
  <si>
    <t>(15855-15485)*2(km Beroun Závodí -Rudná u Prahy)</t>
  </si>
  <si>
    <t>(15855-15485)*2"(km Beroun Závodí -Rudná u Prahy)</t>
  </si>
  <si>
    <t>16890-15130"(km Beroun Závodí -Rudná u Prahy)</t>
  </si>
  <si>
    <t>800"v km 15,330-15,530 otevření KL uvnitř oblouku -km  Smíchov-Rudná</t>
  </si>
  <si>
    <t>2500-2400"Smíchov-Rudná</t>
  </si>
  <si>
    <t>9550-5260"Smíchov-Rudná</t>
  </si>
  <si>
    <t>15550-10535"Smíchov-Rudná</t>
  </si>
  <si>
    <t>10800"Smíchov-Rudná</t>
  </si>
  <si>
    <t>400"v R65"Smíchov-Rudná</t>
  </si>
  <si>
    <t>(10,020-1,800)*2"Smíchov-Rudná</t>
  </si>
  <si>
    <t>(7,450-7,050)" v SČ"Smíchov-Rudná</t>
  </si>
  <si>
    <t>(13,700-10,535)*2"Smíchov-Rudná</t>
  </si>
  <si>
    <t>13,840-13,700"v SČ"Smíchov-Rudná</t>
  </si>
  <si>
    <t>(14,320-13,840)*2"Smíchov-Rudná</t>
  </si>
  <si>
    <t>15,100-14,330"v SČ"Smíchov-Rudná</t>
  </si>
  <si>
    <t>(15,540-15,100)*2"Smíchov-Rudná</t>
  </si>
  <si>
    <t>13,840-13,700 "Smíchov-Rudná</t>
  </si>
  <si>
    <t>10,750-10,535 "Smíchov-Rudná</t>
  </si>
  <si>
    <t>10"km 8,720 "Smíchov-Rudná</t>
  </si>
  <si>
    <t>5"km 7,8 "Smíchov-Rudná</t>
  </si>
  <si>
    <t>(10020-1800)/1000*120"ASP Smíchov-Rudná</t>
  </si>
  <si>
    <t>(13700-10535)/1000*120"Smíchov-Rudná</t>
  </si>
  <si>
    <t>(14320-13840)/1000*120"Smíchov-Rudná</t>
  </si>
  <si>
    <t>2000"v km 2,4 - 10,0 "Smíchov-Rudná</t>
  </si>
  <si>
    <t>2500"v km 10,550 - 15,500 "Smíchov-Rudná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</si>
</sst>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0"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505050"/>
      <name val="Arial CE"/>
      <family val="2"/>
      <charset val="238"/>
    </font>
    <font>
      <sz val="8"/>
      <color rgb="FFFF0000"/>
      <name val="Arial CE"/>
      <family val="2"/>
      <charset val="238"/>
    </font>
    <font>
      <sz val="8"/>
      <color rgb="FF800080"/>
      <name val="Arial CE"/>
      <family val="2"/>
      <charset val="238"/>
    </font>
    <font>
      <sz val="8"/>
      <color rgb="FFFFFFFF"/>
      <name val="Arial CE"/>
      <family val="2"/>
      <charset val="238"/>
    </font>
    <font>
      <b/>
      <sz val="14"/>
      <name val="Arial CE"/>
      <family val="2"/>
      <charset val="238"/>
    </font>
    <font>
      <sz val="8"/>
      <color rgb="FF3366FF"/>
      <name val="Arial CE"/>
      <family val="2"/>
      <charset val="238"/>
    </font>
    <font>
      <b/>
      <sz val="12"/>
      <color rgb="FF969696"/>
      <name val="Arial CE"/>
      <family val="2"/>
      <charset val="238"/>
    </font>
    <font>
      <b/>
      <sz val="8"/>
      <color rgb="FF969696"/>
      <name val="Arial CE"/>
      <family val="2"/>
      <charset val="238"/>
    </font>
    <font>
      <b/>
      <sz val="10"/>
      <name val="Arial CE"/>
      <family val="2"/>
      <charset val="238"/>
    </font>
    <font>
      <b/>
      <sz val="10"/>
      <color rgb="FF969696"/>
      <name val="Arial CE"/>
      <family val="2"/>
      <charset val="238"/>
    </font>
    <font>
      <b/>
      <sz val="10"/>
      <color rgb="FF46464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b/>
      <sz val="10"/>
      <color rgb="FF003366"/>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sz val="7"/>
      <color rgb="FF969696"/>
      <name val="Arial CE"/>
      <family val="2"/>
      <charset val="238"/>
    </font>
    <font>
      <i/>
      <sz val="9"/>
      <color rgb="FF0000FF"/>
      <name val="Arial CE"/>
      <family val="2"/>
      <charset val="238"/>
    </font>
    <font>
      <i/>
      <sz val="8"/>
      <color rgb="FF0000FF"/>
      <name val="Arial CE"/>
      <family val="2"/>
      <charset val="238"/>
    </font>
    <font>
      <u/>
      <sz val="11"/>
      <color theme="10"/>
      <name val="Calibri"/>
      <family val="2"/>
      <charset val="238"/>
      <scheme val="minor"/>
    </font>
    <font>
      <i/>
      <sz val="9"/>
      <color rgb="FF0000FF"/>
      <name val="Arial CE"/>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31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36" fillId="2" borderId="19" xfId="0" applyFont="1" applyFill="1" applyBorder="1" applyAlignment="1" applyProtection="1">
      <alignment horizontal="left" vertical="center"/>
      <protection locked="0"/>
    </xf>
    <xf numFmtId="0" fontId="36"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4" fontId="36" fillId="2" borderId="22" xfId="0" applyNumberFormat="1" applyFont="1" applyFill="1" applyBorder="1" applyAlignment="1" applyProtection="1">
      <alignment vertical="center"/>
    </xf>
    <xf numFmtId="0" fontId="39" fillId="0" borderId="22" xfId="0" applyFont="1" applyBorder="1" applyAlignment="1" applyProtection="1">
      <alignment horizontal="left" vertical="center" wrapText="1"/>
    </xf>
    <xf numFmtId="4" fontId="22" fillId="2" borderId="22" xfId="0" applyNumberFormat="1" applyFont="1" applyFill="1" applyBorder="1" applyAlignment="1" applyProtection="1">
      <alignment vertical="center"/>
    </xf>
    <xf numFmtId="0" fontId="27" fillId="0" borderId="0" xfId="0" applyFont="1" applyAlignment="1" applyProtection="1">
      <alignment horizontal="left" vertical="center" wrapText="1"/>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4" fontId="28" fillId="0" borderId="0" xfId="0" applyNumberFormat="1" applyFont="1" applyAlignment="1" applyProtection="1">
      <alignment horizontal="right" vertical="center"/>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6" xfId="0" applyFont="1" applyFill="1" applyBorder="1" applyAlignment="1" applyProtection="1">
      <alignment horizontal="center" vertical="center"/>
    </xf>
    <xf numFmtId="164" fontId="1" fillId="0" borderId="0" xfId="0" applyNumberFormat="1" applyFont="1" applyAlignment="1" applyProtection="1">
      <alignment horizontal="left" vertical="center"/>
    </xf>
    <xf numFmtId="0" fontId="1" fillId="0" borderId="0" xfId="0" applyFont="1" applyAlignment="1" applyProtection="1">
      <alignment vertical="center"/>
    </xf>
    <xf numFmtId="4" fontId="18" fillId="0" borderId="0" xfId="0" applyNumberFormat="1"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8" xfId="0" applyFont="1" applyFill="1" applyBorder="1" applyAlignment="1" applyProtection="1">
      <alignment horizontal="left" vertical="center"/>
    </xf>
    <xf numFmtId="0" fontId="22" fillId="4" borderId="7" xfId="0" applyFont="1" applyFill="1" applyBorder="1" applyAlignment="1" applyProtection="1">
      <alignment horizontal="righ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E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F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1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1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1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1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1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1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1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1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23"/>
  <sheetViews>
    <sheetView showGridLines="0" topLeftCell="A94" workbookViewId="0"/>
  </sheetViews>
  <sheetFormatPr defaultRowHeight="11.25" x14ac:dyDescent="0.2"/>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x14ac:dyDescent="0.2">
      <c r="A1" s="16" t="s">
        <v>0</v>
      </c>
      <c r="AZ1" s="16" t="s">
        <v>1</v>
      </c>
      <c r="BA1" s="16" t="s">
        <v>2</v>
      </c>
      <c r="BB1" s="16" t="s">
        <v>3</v>
      </c>
      <c r="BT1" s="16" t="s">
        <v>4</v>
      </c>
      <c r="BU1" s="16" t="s">
        <v>4</v>
      </c>
      <c r="BV1" s="16" t="s">
        <v>5</v>
      </c>
    </row>
    <row r="2" spans="1:74" s="1" customFormat="1" ht="36.950000000000003" customHeight="1" x14ac:dyDescent="0.2">
      <c r="AR2" s="295"/>
      <c r="AS2" s="295"/>
      <c r="AT2" s="295"/>
      <c r="AU2" s="295"/>
      <c r="AV2" s="295"/>
      <c r="AW2" s="295"/>
      <c r="AX2" s="295"/>
      <c r="AY2" s="295"/>
      <c r="AZ2" s="295"/>
      <c r="BA2" s="295"/>
      <c r="BB2" s="295"/>
      <c r="BC2" s="295"/>
      <c r="BD2" s="295"/>
      <c r="BE2" s="295"/>
      <c r="BS2" s="17" t="s">
        <v>6</v>
      </c>
      <c r="BT2" s="17" t="s">
        <v>7</v>
      </c>
    </row>
    <row r="3" spans="1:74" s="1" customFormat="1" ht="6.95" customHeight="1" x14ac:dyDescent="0.2">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x14ac:dyDescent="0.2">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x14ac:dyDescent="0.2">
      <c r="B5" s="21"/>
      <c r="C5" s="22"/>
      <c r="D5" s="26" t="s">
        <v>13</v>
      </c>
      <c r="E5" s="22"/>
      <c r="F5" s="22"/>
      <c r="G5" s="22"/>
      <c r="H5" s="22"/>
      <c r="I5" s="22"/>
      <c r="J5" s="22"/>
      <c r="K5" s="299" t="s">
        <v>14</v>
      </c>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0"/>
      <c r="AK5" s="300"/>
      <c r="AL5" s="300"/>
      <c r="AM5" s="300"/>
      <c r="AN5" s="300"/>
      <c r="AO5" s="300"/>
      <c r="AP5" s="22"/>
      <c r="AQ5" s="22"/>
      <c r="AR5" s="20"/>
      <c r="BE5" s="296" t="s">
        <v>15</v>
      </c>
      <c r="BS5" s="17" t="s">
        <v>6</v>
      </c>
    </row>
    <row r="6" spans="1:74" s="1" customFormat="1" ht="36.950000000000003" customHeight="1" x14ac:dyDescent="0.2">
      <c r="B6" s="21"/>
      <c r="C6" s="22"/>
      <c r="D6" s="28" t="s">
        <v>16</v>
      </c>
      <c r="E6" s="22"/>
      <c r="F6" s="22"/>
      <c r="G6" s="22"/>
      <c r="H6" s="22"/>
      <c r="I6" s="22"/>
      <c r="J6" s="22"/>
      <c r="K6" s="301" t="s">
        <v>17</v>
      </c>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300"/>
      <c r="AL6" s="300"/>
      <c r="AM6" s="300"/>
      <c r="AN6" s="300"/>
      <c r="AO6" s="300"/>
      <c r="AP6" s="22"/>
      <c r="AQ6" s="22"/>
      <c r="AR6" s="20"/>
      <c r="BE6" s="297"/>
      <c r="BS6" s="17" t="s">
        <v>6</v>
      </c>
    </row>
    <row r="7" spans="1:74" s="1" customFormat="1" ht="12" customHeight="1" x14ac:dyDescent="0.2">
      <c r="B7" s="21"/>
      <c r="C7" s="22"/>
      <c r="D7" s="29"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v>
      </c>
      <c r="AO7" s="22"/>
      <c r="AP7" s="22"/>
      <c r="AQ7" s="22"/>
      <c r="AR7" s="20"/>
      <c r="BE7" s="297"/>
      <c r="BS7" s="17" t="s">
        <v>6</v>
      </c>
    </row>
    <row r="8" spans="1:74" s="1" customFormat="1" ht="12" customHeight="1" x14ac:dyDescent="0.2">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297"/>
      <c r="BS8" s="17" t="s">
        <v>6</v>
      </c>
    </row>
    <row r="9" spans="1:74" s="1" customFormat="1" ht="14.45" customHeight="1" x14ac:dyDescent="0.2">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97"/>
      <c r="BS9" s="17" t="s">
        <v>6</v>
      </c>
    </row>
    <row r="10" spans="1:74" s="1" customFormat="1" ht="12" customHeight="1" x14ac:dyDescent="0.2">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1</v>
      </c>
      <c r="AO10" s="22"/>
      <c r="AP10" s="22"/>
      <c r="AQ10" s="22"/>
      <c r="AR10" s="20"/>
      <c r="BE10" s="297"/>
      <c r="BS10" s="17" t="s">
        <v>6</v>
      </c>
    </row>
    <row r="11" spans="1:74" s="1" customFormat="1" ht="18.399999999999999" customHeight="1" x14ac:dyDescent="0.2">
      <c r="B11" s="21"/>
      <c r="C11" s="22"/>
      <c r="D11" s="22"/>
      <c r="E11" s="27" t="s">
        <v>21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26</v>
      </c>
      <c r="AL11" s="22"/>
      <c r="AM11" s="22"/>
      <c r="AN11" s="27" t="s">
        <v>1</v>
      </c>
      <c r="AO11" s="22"/>
      <c r="AP11" s="22"/>
      <c r="AQ11" s="22"/>
      <c r="AR11" s="20"/>
      <c r="BE11" s="297"/>
      <c r="BS11" s="17" t="s">
        <v>6</v>
      </c>
    </row>
    <row r="12" spans="1:74" s="1" customFormat="1" ht="6.95" customHeight="1" x14ac:dyDescent="0.2">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97"/>
      <c r="BS12" s="17" t="s">
        <v>6</v>
      </c>
    </row>
    <row r="13" spans="1:74" s="1" customFormat="1" ht="12" customHeight="1" x14ac:dyDescent="0.2">
      <c r="B13" s="21"/>
      <c r="C13" s="22"/>
      <c r="D13" s="29" t="s">
        <v>27</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28</v>
      </c>
      <c r="AO13" s="22"/>
      <c r="AP13" s="22"/>
      <c r="AQ13" s="22"/>
      <c r="AR13" s="20"/>
      <c r="BE13" s="297"/>
      <c r="BS13" s="17" t="s">
        <v>6</v>
      </c>
    </row>
    <row r="14" spans="1:74" ht="12.75" x14ac:dyDescent="0.2">
      <c r="B14" s="21"/>
      <c r="C14" s="22"/>
      <c r="D14" s="22"/>
      <c r="E14" s="302" t="s">
        <v>28</v>
      </c>
      <c r="F14" s="303"/>
      <c r="G14" s="303"/>
      <c r="H14" s="303"/>
      <c r="I14" s="303"/>
      <c r="J14" s="303"/>
      <c r="K14" s="303"/>
      <c r="L14" s="303"/>
      <c r="M14" s="303"/>
      <c r="N14" s="303"/>
      <c r="O14" s="303"/>
      <c r="P14" s="303"/>
      <c r="Q14" s="303"/>
      <c r="R14" s="303"/>
      <c r="S14" s="303"/>
      <c r="T14" s="303"/>
      <c r="U14" s="303"/>
      <c r="V14" s="303"/>
      <c r="W14" s="303"/>
      <c r="X14" s="303"/>
      <c r="Y14" s="303"/>
      <c r="Z14" s="303"/>
      <c r="AA14" s="303"/>
      <c r="AB14" s="303"/>
      <c r="AC14" s="303"/>
      <c r="AD14" s="303"/>
      <c r="AE14" s="303"/>
      <c r="AF14" s="303"/>
      <c r="AG14" s="303"/>
      <c r="AH14" s="303"/>
      <c r="AI14" s="303"/>
      <c r="AJ14" s="303"/>
      <c r="AK14" s="29" t="s">
        <v>26</v>
      </c>
      <c r="AL14" s="22"/>
      <c r="AM14" s="22"/>
      <c r="AN14" s="31" t="s">
        <v>28</v>
      </c>
      <c r="AO14" s="22"/>
      <c r="AP14" s="22"/>
      <c r="AQ14" s="22"/>
      <c r="AR14" s="20"/>
      <c r="BE14" s="297"/>
      <c r="BS14" s="17" t="s">
        <v>6</v>
      </c>
    </row>
    <row r="15" spans="1:74" s="1" customFormat="1" ht="6.95" customHeight="1" x14ac:dyDescent="0.2">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97"/>
      <c r="BS15" s="17" t="s">
        <v>4</v>
      </c>
    </row>
    <row r="16" spans="1:74" s="1" customFormat="1" ht="12" customHeight="1" x14ac:dyDescent="0.2">
      <c r="B16" s="21"/>
      <c r="C16" s="22"/>
      <c r="D16" s="29" t="s">
        <v>29</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1</v>
      </c>
      <c r="AO16" s="22"/>
      <c r="AP16" s="22"/>
      <c r="AQ16" s="22"/>
      <c r="AR16" s="20"/>
      <c r="BE16" s="297"/>
      <c r="BS16" s="17" t="s">
        <v>4</v>
      </c>
    </row>
    <row r="17" spans="1:71" s="1" customFormat="1" ht="18.399999999999999" customHeight="1" x14ac:dyDescent="0.2">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26</v>
      </c>
      <c r="AL17" s="22"/>
      <c r="AM17" s="22"/>
      <c r="AN17" s="27" t="s">
        <v>1</v>
      </c>
      <c r="AO17" s="22"/>
      <c r="AP17" s="22"/>
      <c r="AQ17" s="22"/>
      <c r="AR17" s="20"/>
      <c r="BE17" s="297"/>
      <c r="BS17" s="17" t="s">
        <v>30</v>
      </c>
    </row>
    <row r="18" spans="1:71" s="1" customFormat="1" ht="6.95" customHeight="1" x14ac:dyDescent="0.2">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97"/>
      <c r="BS18" s="17" t="s">
        <v>6</v>
      </c>
    </row>
    <row r="19" spans="1:71" s="1" customFormat="1" ht="12" customHeight="1" x14ac:dyDescent="0.2">
      <c r="B19" s="21"/>
      <c r="C19" s="22"/>
      <c r="D19" s="29" t="s">
        <v>31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1</v>
      </c>
      <c r="AO19" s="22"/>
      <c r="AP19" s="22"/>
      <c r="AQ19" s="22"/>
      <c r="AR19" s="20"/>
      <c r="BE19" s="297"/>
      <c r="BS19" s="17" t="s">
        <v>6</v>
      </c>
    </row>
    <row r="20" spans="1:71" s="1" customFormat="1" ht="18.399999999999999" customHeight="1" x14ac:dyDescent="0.2">
      <c r="B20" s="21"/>
      <c r="C20" s="22"/>
      <c r="D20" s="22"/>
      <c r="E20" s="27" t="s">
        <v>21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26</v>
      </c>
      <c r="AL20" s="22"/>
      <c r="AM20" s="22"/>
      <c r="AN20" s="27" t="s">
        <v>1</v>
      </c>
      <c r="AO20" s="22"/>
      <c r="AP20" s="22"/>
      <c r="AQ20" s="22"/>
      <c r="AR20" s="20"/>
      <c r="BE20" s="297"/>
      <c r="BS20" s="17" t="s">
        <v>4</v>
      </c>
    </row>
    <row r="21" spans="1:71" s="1" customFormat="1" ht="6.95" customHeight="1" x14ac:dyDescent="0.2">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97"/>
    </row>
    <row r="22" spans="1:71" s="1" customFormat="1" ht="12" customHeight="1" x14ac:dyDescent="0.2">
      <c r="B22" s="21"/>
      <c r="C22" s="22"/>
      <c r="D22" s="29" t="s">
        <v>32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97"/>
    </row>
    <row r="23" spans="1:71" s="1" customFormat="1" ht="16.5" customHeight="1" x14ac:dyDescent="0.2">
      <c r="B23" s="21"/>
      <c r="C23" s="22"/>
      <c r="D23" s="22"/>
      <c r="E23" s="304" t="s">
        <v>1</v>
      </c>
      <c r="F23" s="304"/>
      <c r="G23" s="304"/>
      <c r="H23" s="304"/>
      <c r="I23" s="304"/>
      <c r="J23" s="304"/>
      <c r="K23" s="304"/>
      <c r="L23" s="304"/>
      <c r="M23" s="304"/>
      <c r="N23" s="304"/>
      <c r="O23" s="304"/>
      <c r="P23" s="304"/>
      <c r="Q23" s="304"/>
      <c r="R23" s="304"/>
      <c r="S23" s="304"/>
      <c r="T23" s="304"/>
      <c r="U23" s="304"/>
      <c r="V23" s="304"/>
      <c r="W23" s="304"/>
      <c r="X23" s="304"/>
      <c r="Y23" s="304"/>
      <c r="Z23" s="304"/>
      <c r="AA23" s="304"/>
      <c r="AB23" s="304"/>
      <c r="AC23" s="304"/>
      <c r="AD23" s="304"/>
      <c r="AE23" s="304"/>
      <c r="AF23" s="304"/>
      <c r="AG23" s="304"/>
      <c r="AH23" s="304"/>
      <c r="AI23" s="304"/>
      <c r="AJ23" s="304"/>
      <c r="AK23" s="304"/>
      <c r="AL23" s="304"/>
      <c r="AM23" s="304"/>
      <c r="AN23" s="304"/>
      <c r="AO23" s="22"/>
      <c r="AP23" s="22"/>
      <c r="AQ23" s="22"/>
      <c r="AR23" s="20"/>
      <c r="BE23" s="297"/>
    </row>
    <row r="24" spans="1:71" s="1" customFormat="1" ht="6.95" customHeight="1" x14ac:dyDescent="0.2">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97"/>
    </row>
    <row r="25" spans="1:71" s="1" customFormat="1" ht="6.95" customHeight="1" x14ac:dyDescent="0.2">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97"/>
    </row>
    <row r="26" spans="1:71" s="2" customFormat="1" ht="25.9" customHeight="1" x14ac:dyDescent="0.2">
      <c r="A26" s="34"/>
      <c r="B26" s="35"/>
      <c r="C26" s="36"/>
      <c r="D26" s="37" t="s">
        <v>33</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05">
        <f>ROUND(AG94,2)</f>
        <v>0</v>
      </c>
      <c r="AL26" s="306"/>
      <c r="AM26" s="306"/>
      <c r="AN26" s="306"/>
      <c r="AO26" s="306"/>
      <c r="AP26" s="36"/>
      <c r="AQ26" s="36"/>
      <c r="AR26" s="39"/>
      <c r="BE26" s="297"/>
    </row>
    <row r="27" spans="1:71" s="2" customFormat="1" ht="6.95" customHeight="1" x14ac:dyDescent="0.2">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97"/>
    </row>
    <row r="28" spans="1:71" s="2" customFormat="1" ht="12.75" x14ac:dyDescent="0.2">
      <c r="A28" s="34"/>
      <c r="B28" s="35"/>
      <c r="C28" s="36"/>
      <c r="D28" s="36"/>
      <c r="E28" s="36"/>
      <c r="F28" s="36"/>
      <c r="G28" s="36"/>
      <c r="H28" s="36"/>
      <c r="I28" s="36"/>
      <c r="J28" s="36"/>
      <c r="K28" s="36"/>
      <c r="L28" s="307" t="s">
        <v>34</v>
      </c>
      <c r="M28" s="307"/>
      <c r="N28" s="307"/>
      <c r="O28" s="307"/>
      <c r="P28" s="307"/>
      <c r="Q28" s="36"/>
      <c r="R28" s="36"/>
      <c r="S28" s="36"/>
      <c r="T28" s="36"/>
      <c r="U28" s="36"/>
      <c r="V28" s="36"/>
      <c r="W28" s="307" t="s">
        <v>35</v>
      </c>
      <c r="X28" s="307"/>
      <c r="Y28" s="307"/>
      <c r="Z28" s="307"/>
      <c r="AA28" s="307"/>
      <c r="AB28" s="307"/>
      <c r="AC28" s="307"/>
      <c r="AD28" s="307"/>
      <c r="AE28" s="307"/>
      <c r="AF28" s="36"/>
      <c r="AG28" s="36"/>
      <c r="AH28" s="36"/>
      <c r="AI28" s="36"/>
      <c r="AJ28" s="36"/>
      <c r="AK28" s="307" t="s">
        <v>36</v>
      </c>
      <c r="AL28" s="307"/>
      <c r="AM28" s="307"/>
      <c r="AN28" s="307"/>
      <c r="AO28" s="307"/>
      <c r="AP28" s="36"/>
      <c r="AQ28" s="36"/>
      <c r="AR28" s="39"/>
      <c r="BE28" s="297"/>
    </row>
    <row r="29" spans="1:71" s="3" customFormat="1" ht="14.45" customHeight="1" x14ac:dyDescent="0.2">
      <c r="B29" s="40"/>
      <c r="C29" s="41"/>
      <c r="D29" s="29" t="s">
        <v>37</v>
      </c>
      <c r="E29" s="41"/>
      <c r="F29" s="29" t="s">
        <v>38</v>
      </c>
      <c r="G29" s="41"/>
      <c r="H29" s="41"/>
      <c r="I29" s="41"/>
      <c r="J29" s="41"/>
      <c r="K29" s="41"/>
      <c r="L29" s="275">
        <v>0.21</v>
      </c>
      <c r="M29" s="276"/>
      <c r="N29" s="276"/>
      <c r="O29" s="276"/>
      <c r="P29" s="276"/>
      <c r="Q29" s="41"/>
      <c r="R29" s="41"/>
      <c r="S29" s="41"/>
      <c r="T29" s="41"/>
      <c r="U29" s="41"/>
      <c r="V29" s="41"/>
      <c r="W29" s="277">
        <f>ROUND(AZ94, 2)</f>
        <v>0</v>
      </c>
      <c r="X29" s="276"/>
      <c r="Y29" s="276"/>
      <c r="Z29" s="276"/>
      <c r="AA29" s="276"/>
      <c r="AB29" s="276"/>
      <c r="AC29" s="276"/>
      <c r="AD29" s="276"/>
      <c r="AE29" s="276"/>
      <c r="AF29" s="41"/>
      <c r="AG29" s="41"/>
      <c r="AH29" s="41"/>
      <c r="AI29" s="41"/>
      <c r="AJ29" s="41"/>
      <c r="AK29" s="277">
        <f>ROUND(AV94, 2)</f>
        <v>0</v>
      </c>
      <c r="AL29" s="276"/>
      <c r="AM29" s="276"/>
      <c r="AN29" s="276"/>
      <c r="AO29" s="276"/>
      <c r="AP29" s="41"/>
      <c r="AQ29" s="41"/>
      <c r="AR29" s="42"/>
      <c r="BE29" s="298"/>
    </row>
    <row r="30" spans="1:71" s="3" customFormat="1" ht="14.45" customHeight="1" x14ac:dyDescent="0.2">
      <c r="B30" s="40"/>
      <c r="C30" s="41"/>
      <c r="D30" s="41"/>
      <c r="E30" s="41"/>
      <c r="F30" s="29" t="s">
        <v>39</v>
      </c>
      <c r="G30" s="41"/>
      <c r="H30" s="41"/>
      <c r="I30" s="41"/>
      <c r="J30" s="41"/>
      <c r="K30" s="41"/>
      <c r="L30" s="275">
        <v>0.15</v>
      </c>
      <c r="M30" s="276"/>
      <c r="N30" s="276"/>
      <c r="O30" s="276"/>
      <c r="P30" s="276"/>
      <c r="Q30" s="41"/>
      <c r="R30" s="41"/>
      <c r="S30" s="41"/>
      <c r="T30" s="41"/>
      <c r="U30" s="41"/>
      <c r="V30" s="41"/>
      <c r="W30" s="277">
        <f>ROUND(BA94, 2)</f>
        <v>0</v>
      </c>
      <c r="X30" s="276"/>
      <c r="Y30" s="276"/>
      <c r="Z30" s="276"/>
      <c r="AA30" s="276"/>
      <c r="AB30" s="276"/>
      <c r="AC30" s="276"/>
      <c r="AD30" s="276"/>
      <c r="AE30" s="276"/>
      <c r="AF30" s="41"/>
      <c r="AG30" s="41"/>
      <c r="AH30" s="41"/>
      <c r="AI30" s="41"/>
      <c r="AJ30" s="41"/>
      <c r="AK30" s="277">
        <f>ROUND(AW94, 2)</f>
        <v>0</v>
      </c>
      <c r="AL30" s="276"/>
      <c r="AM30" s="276"/>
      <c r="AN30" s="276"/>
      <c r="AO30" s="276"/>
      <c r="AP30" s="41"/>
      <c r="AQ30" s="41"/>
      <c r="AR30" s="42"/>
      <c r="BE30" s="298"/>
    </row>
    <row r="31" spans="1:71" s="3" customFormat="1" ht="14.45" hidden="1" customHeight="1" x14ac:dyDescent="0.2">
      <c r="B31" s="40"/>
      <c r="C31" s="41"/>
      <c r="D31" s="41"/>
      <c r="E31" s="41"/>
      <c r="F31" s="29" t="s">
        <v>40</v>
      </c>
      <c r="G31" s="41"/>
      <c r="H31" s="41"/>
      <c r="I31" s="41"/>
      <c r="J31" s="41"/>
      <c r="K31" s="41"/>
      <c r="L31" s="275">
        <v>0.21</v>
      </c>
      <c r="M31" s="276"/>
      <c r="N31" s="276"/>
      <c r="O31" s="276"/>
      <c r="P31" s="276"/>
      <c r="Q31" s="41"/>
      <c r="R31" s="41"/>
      <c r="S31" s="41"/>
      <c r="T31" s="41"/>
      <c r="U31" s="41"/>
      <c r="V31" s="41"/>
      <c r="W31" s="277">
        <f>ROUND(BB94, 2)</f>
        <v>0</v>
      </c>
      <c r="X31" s="276"/>
      <c r="Y31" s="276"/>
      <c r="Z31" s="276"/>
      <c r="AA31" s="276"/>
      <c r="AB31" s="276"/>
      <c r="AC31" s="276"/>
      <c r="AD31" s="276"/>
      <c r="AE31" s="276"/>
      <c r="AF31" s="41"/>
      <c r="AG31" s="41"/>
      <c r="AH31" s="41"/>
      <c r="AI31" s="41"/>
      <c r="AJ31" s="41"/>
      <c r="AK31" s="277">
        <v>0</v>
      </c>
      <c r="AL31" s="276"/>
      <c r="AM31" s="276"/>
      <c r="AN31" s="276"/>
      <c r="AO31" s="276"/>
      <c r="AP31" s="41"/>
      <c r="AQ31" s="41"/>
      <c r="AR31" s="42"/>
      <c r="BE31" s="298"/>
    </row>
    <row r="32" spans="1:71" s="3" customFormat="1" ht="14.45" hidden="1" customHeight="1" x14ac:dyDescent="0.2">
      <c r="B32" s="40"/>
      <c r="C32" s="41"/>
      <c r="D32" s="41"/>
      <c r="E32" s="41"/>
      <c r="F32" s="29" t="s">
        <v>41</v>
      </c>
      <c r="G32" s="41"/>
      <c r="H32" s="41"/>
      <c r="I32" s="41"/>
      <c r="J32" s="41"/>
      <c r="K32" s="41"/>
      <c r="L32" s="275">
        <v>0.15</v>
      </c>
      <c r="M32" s="276"/>
      <c r="N32" s="276"/>
      <c r="O32" s="276"/>
      <c r="P32" s="276"/>
      <c r="Q32" s="41"/>
      <c r="R32" s="41"/>
      <c r="S32" s="41"/>
      <c r="T32" s="41"/>
      <c r="U32" s="41"/>
      <c r="V32" s="41"/>
      <c r="W32" s="277">
        <f>ROUND(BC94, 2)</f>
        <v>0</v>
      </c>
      <c r="X32" s="276"/>
      <c r="Y32" s="276"/>
      <c r="Z32" s="276"/>
      <c r="AA32" s="276"/>
      <c r="AB32" s="276"/>
      <c r="AC32" s="276"/>
      <c r="AD32" s="276"/>
      <c r="AE32" s="276"/>
      <c r="AF32" s="41"/>
      <c r="AG32" s="41"/>
      <c r="AH32" s="41"/>
      <c r="AI32" s="41"/>
      <c r="AJ32" s="41"/>
      <c r="AK32" s="277">
        <v>0</v>
      </c>
      <c r="AL32" s="276"/>
      <c r="AM32" s="276"/>
      <c r="AN32" s="276"/>
      <c r="AO32" s="276"/>
      <c r="AP32" s="41"/>
      <c r="AQ32" s="41"/>
      <c r="AR32" s="42"/>
      <c r="BE32" s="298"/>
    </row>
    <row r="33" spans="1:57" s="3" customFormat="1" ht="14.45" hidden="1" customHeight="1" x14ac:dyDescent="0.2">
      <c r="B33" s="40"/>
      <c r="C33" s="41"/>
      <c r="D33" s="41"/>
      <c r="E33" s="41"/>
      <c r="F33" s="29" t="s">
        <v>42</v>
      </c>
      <c r="G33" s="41"/>
      <c r="H33" s="41"/>
      <c r="I33" s="41"/>
      <c r="J33" s="41"/>
      <c r="K33" s="41"/>
      <c r="L33" s="275">
        <v>0</v>
      </c>
      <c r="M33" s="276"/>
      <c r="N33" s="276"/>
      <c r="O33" s="276"/>
      <c r="P33" s="276"/>
      <c r="Q33" s="41"/>
      <c r="R33" s="41"/>
      <c r="S33" s="41"/>
      <c r="T33" s="41"/>
      <c r="U33" s="41"/>
      <c r="V33" s="41"/>
      <c r="W33" s="277">
        <f>ROUND(BD94, 2)</f>
        <v>0</v>
      </c>
      <c r="X33" s="276"/>
      <c r="Y33" s="276"/>
      <c r="Z33" s="276"/>
      <c r="AA33" s="276"/>
      <c r="AB33" s="276"/>
      <c r="AC33" s="276"/>
      <c r="AD33" s="276"/>
      <c r="AE33" s="276"/>
      <c r="AF33" s="41"/>
      <c r="AG33" s="41"/>
      <c r="AH33" s="41"/>
      <c r="AI33" s="41"/>
      <c r="AJ33" s="41"/>
      <c r="AK33" s="277">
        <v>0</v>
      </c>
      <c r="AL33" s="276"/>
      <c r="AM33" s="276"/>
      <c r="AN33" s="276"/>
      <c r="AO33" s="276"/>
      <c r="AP33" s="41"/>
      <c r="AQ33" s="41"/>
      <c r="AR33" s="42"/>
      <c r="BE33" s="298"/>
    </row>
    <row r="34" spans="1:57" s="2" customFormat="1" ht="6.95" customHeight="1" x14ac:dyDescent="0.2">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297"/>
    </row>
    <row r="35" spans="1:57" s="2" customFormat="1" ht="25.9" customHeight="1" x14ac:dyDescent="0.2">
      <c r="A35" s="34"/>
      <c r="B35" s="35"/>
      <c r="C35" s="43"/>
      <c r="D35" s="44" t="s">
        <v>43</v>
      </c>
      <c r="E35" s="45"/>
      <c r="F35" s="45"/>
      <c r="G35" s="45"/>
      <c r="H35" s="45"/>
      <c r="I35" s="45"/>
      <c r="J35" s="45"/>
      <c r="K35" s="45"/>
      <c r="L35" s="45"/>
      <c r="M35" s="45"/>
      <c r="N35" s="45"/>
      <c r="O35" s="45"/>
      <c r="P35" s="45"/>
      <c r="Q35" s="45"/>
      <c r="R35" s="45"/>
      <c r="S35" s="45"/>
      <c r="T35" s="46" t="s">
        <v>44</v>
      </c>
      <c r="U35" s="45"/>
      <c r="V35" s="45"/>
      <c r="W35" s="45"/>
      <c r="X35" s="294" t="s">
        <v>45</v>
      </c>
      <c r="Y35" s="292"/>
      <c r="Z35" s="292"/>
      <c r="AA35" s="292"/>
      <c r="AB35" s="292"/>
      <c r="AC35" s="45"/>
      <c r="AD35" s="45"/>
      <c r="AE35" s="45"/>
      <c r="AF35" s="45"/>
      <c r="AG35" s="45"/>
      <c r="AH35" s="45"/>
      <c r="AI35" s="45"/>
      <c r="AJ35" s="45"/>
      <c r="AK35" s="291">
        <f>SUM(AK26:AK33)</f>
        <v>0</v>
      </c>
      <c r="AL35" s="292"/>
      <c r="AM35" s="292"/>
      <c r="AN35" s="292"/>
      <c r="AO35" s="293"/>
      <c r="AP35" s="43"/>
      <c r="AQ35" s="43"/>
      <c r="AR35" s="39"/>
      <c r="BE35" s="34"/>
    </row>
    <row r="36" spans="1:57" s="2" customFormat="1" ht="6.95" customHeight="1" x14ac:dyDescent="0.2">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5" customHeight="1" x14ac:dyDescent="0.2">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5" customHeight="1" x14ac:dyDescent="0.2">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5" customHeight="1" x14ac:dyDescent="0.2">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5" customHeight="1" x14ac:dyDescent="0.2">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5" customHeight="1" x14ac:dyDescent="0.2">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5" customHeight="1" x14ac:dyDescent="0.2">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5" customHeight="1" x14ac:dyDescent="0.2">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5" customHeight="1" x14ac:dyDescent="0.2">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5" customHeight="1" x14ac:dyDescent="0.2">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5" customHeight="1" x14ac:dyDescent="0.2">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5" customHeight="1" x14ac:dyDescent="0.2">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5" customHeight="1" x14ac:dyDescent="0.2">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5" customHeight="1" x14ac:dyDescent="0.2">
      <c r="B49" s="47"/>
      <c r="C49" s="48"/>
      <c r="D49" s="49" t="s">
        <v>46</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47</v>
      </c>
      <c r="AI49" s="50"/>
      <c r="AJ49" s="50"/>
      <c r="AK49" s="50"/>
      <c r="AL49" s="50"/>
      <c r="AM49" s="50"/>
      <c r="AN49" s="50"/>
      <c r="AO49" s="50"/>
      <c r="AP49" s="48"/>
      <c r="AQ49" s="48"/>
      <c r="AR49" s="51"/>
    </row>
    <row r="50" spans="1:57" x14ac:dyDescent="0.2">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x14ac:dyDescent="0.2">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x14ac:dyDescent="0.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x14ac:dyDescent="0.2">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x14ac:dyDescent="0.2">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x14ac:dyDescent="0.2">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x14ac:dyDescent="0.2">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x14ac:dyDescent="0.2">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x14ac:dyDescent="0.2">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x14ac:dyDescent="0.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ht="12.75" x14ac:dyDescent="0.2">
      <c r="A60" s="34"/>
      <c r="B60" s="35"/>
      <c r="C60" s="36"/>
      <c r="D60" s="52" t="s">
        <v>48</v>
      </c>
      <c r="E60" s="38"/>
      <c r="F60" s="38"/>
      <c r="G60" s="38"/>
      <c r="H60" s="38"/>
      <c r="I60" s="38"/>
      <c r="J60" s="38"/>
      <c r="K60" s="38"/>
      <c r="L60" s="38"/>
      <c r="M60" s="38"/>
      <c r="N60" s="38"/>
      <c r="O60" s="38"/>
      <c r="P60" s="38"/>
      <c r="Q60" s="38"/>
      <c r="R60" s="38"/>
      <c r="S60" s="38"/>
      <c r="T60" s="38"/>
      <c r="U60" s="38"/>
      <c r="V60" s="52" t="s">
        <v>49</v>
      </c>
      <c r="W60" s="38"/>
      <c r="X60" s="38"/>
      <c r="Y60" s="38"/>
      <c r="Z60" s="38"/>
      <c r="AA60" s="38"/>
      <c r="AB60" s="38"/>
      <c r="AC60" s="38"/>
      <c r="AD60" s="38"/>
      <c r="AE60" s="38"/>
      <c r="AF60" s="38"/>
      <c r="AG60" s="38"/>
      <c r="AH60" s="52" t="s">
        <v>48</v>
      </c>
      <c r="AI60" s="38"/>
      <c r="AJ60" s="38"/>
      <c r="AK60" s="38"/>
      <c r="AL60" s="38"/>
      <c r="AM60" s="52" t="s">
        <v>49</v>
      </c>
      <c r="AN60" s="38"/>
      <c r="AO60" s="38"/>
      <c r="AP60" s="36"/>
      <c r="AQ60" s="36"/>
      <c r="AR60" s="39"/>
      <c r="BE60" s="34"/>
    </row>
    <row r="61" spans="1:57" x14ac:dyDescent="0.2">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x14ac:dyDescent="0.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x14ac:dyDescent="0.2">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ht="12.75" x14ac:dyDescent="0.2">
      <c r="A64" s="34"/>
      <c r="B64" s="35"/>
      <c r="C64" s="36"/>
      <c r="D64" s="49" t="s">
        <v>50</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51</v>
      </c>
      <c r="AI64" s="53"/>
      <c r="AJ64" s="53"/>
      <c r="AK64" s="53"/>
      <c r="AL64" s="53"/>
      <c r="AM64" s="53"/>
      <c r="AN64" s="53"/>
      <c r="AO64" s="53"/>
      <c r="AP64" s="36"/>
      <c r="AQ64" s="36"/>
      <c r="AR64" s="39"/>
      <c r="BE64" s="34"/>
    </row>
    <row r="65" spans="1:57" x14ac:dyDescent="0.2">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x14ac:dyDescent="0.2">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x14ac:dyDescent="0.2">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x14ac:dyDescent="0.2">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x14ac:dyDescent="0.2">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x14ac:dyDescent="0.2">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x14ac:dyDescent="0.2">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x14ac:dyDescent="0.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x14ac:dyDescent="0.2">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x14ac:dyDescent="0.2">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ht="12.75" x14ac:dyDescent="0.2">
      <c r="A75" s="34"/>
      <c r="B75" s="35"/>
      <c r="C75" s="36"/>
      <c r="D75" s="52" t="s">
        <v>48</v>
      </c>
      <c r="E75" s="38"/>
      <c r="F75" s="38"/>
      <c r="G75" s="38"/>
      <c r="H75" s="38"/>
      <c r="I75" s="38"/>
      <c r="J75" s="38"/>
      <c r="K75" s="38"/>
      <c r="L75" s="38"/>
      <c r="M75" s="38"/>
      <c r="N75" s="38"/>
      <c r="O75" s="38"/>
      <c r="P75" s="38"/>
      <c r="Q75" s="38"/>
      <c r="R75" s="38"/>
      <c r="S75" s="38"/>
      <c r="T75" s="38"/>
      <c r="U75" s="38"/>
      <c r="V75" s="52" t="s">
        <v>49</v>
      </c>
      <c r="W75" s="38"/>
      <c r="X75" s="38"/>
      <c r="Y75" s="38"/>
      <c r="Z75" s="38"/>
      <c r="AA75" s="38"/>
      <c r="AB75" s="38"/>
      <c r="AC75" s="38"/>
      <c r="AD75" s="38"/>
      <c r="AE75" s="38"/>
      <c r="AF75" s="38"/>
      <c r="AG75" s="38"/>
      <c r="AH75" s="52" t="s">
        <v>48</v>
      </c>
      <c r="AI75" s="38"/>
      <c r="AJ75" s="38"/>
      <c r="AK75" s="38"/>
      <c r="AL75" s="38"/>
      <c r="AM75" s="52" t="s">
        <v>49</v>
      </c>
      <c r="AN75" s="38"/>
      <c r="AO75" s="38"/>
      <c r="AP75" s="36"/>
      <c r="AQ75" s="36"/>
      <c r="AR75" s="39"/>
      <c r="BE75" s="34"/>
    </row>
    <row r="76" spans="1:57" s="2" customFormat="1" x14ac:dyDescent="0.2">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6.95" customHeight="1" x14ac:dyDescent="0.2">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6.95" customHeight="1" x14ac:dyDescent="0.2">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4.95" customHeight="1" x14ac:dyDescent="0.2">
      <c r="A82" s="34"/>
      <c r="B82" s="35"/>
      <c r="C82" s="23" t="s">
        <v>52</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6.95" customHeight="1" x14ac:dyDescent="0.2">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 customHeight="1" x14ac:dyDescent="0.2">
      <c r="B84" s="58"/>
      <c r="C84" s="29" t="s">
        <v>13</v>
      </c>
      <c r="D84" s="59"/>
      <c r="E84" s="59"/>
      <c r="F84" s="59"/>
      <c r="G84" s="59"/>
      <c r="H84" s="59"/>
      <c r="I84" s="59"/>
      <c r="J84" s="59"/>
      <c r="K84" s="59"/>
      <c r="L84" s="59" t="str">
        <f>K5</f>
        <v>2022</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6.950000000000003" customHeight="1" x14ac:dyDescent="0.2">
      <c r="B85" s="61"/>
      <c r="C85" s="62" t="s">
        <v>16</v>
      </c>
      <c r="D85" s="63"/>
      <c r="E85" s="63"/>
      <c r="F85" s="63"/>
      <c r="G85" s="63"/>
      <c r="H85" s="63"/>
      <c r="I85" s="63"/>
      <c r="J85" s="63"/>
      <c r="K85" s="63"/>
      <c r="L85" s="270" t="str">
        <f>K6</f>
        <v>16 -Oprava trati v úseku Praha Smíchov - Beroun Závodí</v>
      </c>
      <c r="M85" s="271"/>
      <c r="N85" s="271"/>
      <c r="O85" s="271"/>
      <c r="P85" s="271"/>
      <c r="Q85" s="271"/>
      <c r="R85" s="271"/>
      <c r="S85" s="271"/>
      <c r="T85" s="271"/>
      <c r="U85" s="271"/>
      <c r="V85" s="271"/>
      <c r="W85" s="271"/>
      <c r="X85" s="271"/>
      <c r="Y85" s="271"/>
      <c r="Z85" s="271"/>
      <c r="AA85" s="271"/>
      <c r="AB85" s="271"/>
      <c r="AC85" s="271"/>
      <c r="AD85" s="271"/>
      <c r="AE85" s="271"/>
      <c r="AF85" s="271"/>
      <c r="AG85" s="271"/>
      <c r="AH85" s="271"/>
      <c r="AI85" s="271"/>
      <c r="AJ85" s="271"/>
      <c r="AK85" s="271"/>
      <c r="AL85" s="271"/>
      <c r="AM85" s="271"/>
      <c r="AN85" s="271"/>
      <c r="AO85" s="271"/>
      <c r="AP85" s="63"/>
      <c r="AQ85" s="63"/>
      <c r="AR85" s="64"/>
    </row>
    <row r="86" spans="1:91" s="2" customFormat="1" ht="6.95" customHeight="1" x14ac:dyDescent="0.2">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 customHeight="1" x14ac:dyDescent="0.2">
      <c r="A87" s="34"/>
      <c r="B87" s="35"/>
      <c r="C87" s="29" t="s">
        <v>20</v>
      </c>
      <c r="D87" s="36"/>
      <c r="E87" s="36"/>
      <c r="F87" s="36"/>
      <c r="G87" s="36"/>
      <c r="H87" s="36"/>
      <c r="I87" s="36"/>
      <c r="J87" s="36"/>
      <c r="K87" s="36"/>
      <c r="L87" s="65" t="str">
        <f>IF(K8="","",K8)</f>
        <v xml:space="preserve"> </v>
      </c>
      <c r="M87" s="36"/>
      <c r="N87" s="36"/>
      <c r="O87" s="36"/>
      <c r="P87" s="36"/>
      <c r="Q87" s="36"/>
      <c r="R87" s="36"/>
      <c r="S87" s="36"/>
      <c r="T87" s="36"/>
      <c r="U87" s="36"/>
      <c r="V87" s="36"/>
      <c r="W87" s="36"/>
      <c r="X87" s="36"/>
      <c r="Y87" s="36"/>
      <c r="Z87" s="36"/>
      <c r="AA87" s="36"/>
      <c r="AB87" s="36"/>
      <c r="AC87" s="36"/>
      <c r="AD87" s="36"/>
      <c r="AE87" s="36"/>
      <c r="AF87" s="36"/>
      <c r="AG87" s="36"/>
      <c r="AH87" s="36"/>
      <c r="AI87" s="29" t="s">
        <v>22</v>
      </c>
      <c r="AJ87" s="36"/>
      <c r="AK87" s="36"/>
      <c r="AL87" s="36"/>
      <c r="AM87" s="278" t="str">
        <f>IF(AN8= "","",AN8)</f>
        <v>4. 4. 2022</v>
      </c>
      <c r="AN87" s="278"/>
      <c r="AO87" s="36"/>
      <c r="AP87" s="36"/>
      <c r="AQ87" s="36"/>
      <c r="AR87" s="39"/>
      <c r="BE87" s="34"/>
    </row>
    <row r="88" spans="1:91" s="2" customFormat="1" ht="6.95" customHeight="1" x14ac:dyDescent="0.2">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15.2" customHeight="1" x14ac:dyDescent="0.2">
      <c r="A89" s="34"/>
      <c r="B89" s="35"/>
      <c r="C89" s="29" t="s">
        <v>24</v>
      </c>
      <c r="D89" s="36"/>
      <c r="E89" s="36"/>
      <c r="F89" s="36"/>
      <c r="G89" s="36"/>
      <c r="H89" s="36"/>
      <c r="I89" s="36"/>
      <c r="J89" s="36"/>
      <c r="K89" s="36"/>
      <c r="L89" s="59" t="str">
        <f>IF(E11= "","",E11)</f>
        <v xml:space="preserve"> </v>
      </c>
      <c r="M89" s="36"/>
      <c r="N89" s="36"/>
      <c r="O89" s="36"/>
      <c r="P89" s="36"/>
      <c r="Q89" s="36"/>
      <c r="R89" s="36"/>
      <c r="S89" s="36"/>
      <c r="T89" s="36"/>
      <c r="U89" s="36"/>
      <c r="V89" s="36"/>
      <c r="W89" s="36"/>
      <c r="X89" s="36"/>
      <c r="Y89" s="36"/>
      <c r="Z89" s="36"/>
      <c r="AA89" s="36"/>
      <c r="AB89" s="36"/>
      <c r="AC89" s="36"/>
      <c r="AD89" s="36"/>
      <c r="AE89" s="36"/>
      <c r="AF89" s="36"/>
      <c r="AG89" s="36"/>
      <c r="AH89" s="36"/>
      <c r="AI89" s="29" t="s">
        <v>29</v>
      </c>
      <c r="AJ89" s="36"/>
      <c r="AK89" s="36"/>
      <c r="AL89" s="36"/>
      <c r="AM89" s="279" t="str">
        <f>IF(E17="","",E17)</f>
        <v xml:space="preserve"> </v>
      </c>
      <c r="AN89" s="280"/>
      <c r="AO89" s="280"/>
      <c r="AP89" s="280"/>
      <c r="AQ89" s="36"/>
      <c r="AR89" s="39"/>
      <c r="AS89" s="281" t="s">
        <v>53</v>
      </c>
      <c r="AT89" s="282"/>
      <c r="AU89" s="67"/>
      <c r="AV89" s="67"/>
      <c r="AW89" s="67"/>
      <c r="AX89" s="67"/>
      <c r="AY89" s="67"/>
      <c r="AZ89" s="67"/>
      <c r="BA89" s="67"/>
      <c r="BB89" s="67"/>
      <c r="BC89" s="67"/>
      <c r="BD89" s="68"/>
      <c r="BE89" s="34"/>
    </row>
    <row r="90" spans="1:91" s="2" customFormat="1" ht="15.2" customHeight="1" x14ac:dyDescent="0.2">
      <c r="A90" s="34"/>
      <c r="B90" s="35"/>
      <c r="C90" s="29" t="s">
        <v>27</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31</v>
      </c>
      <c r="AJ90" s="36"/>
      <c r="AK90" s="36"/>
      <c r="AL90" s="36"/>
      <c r="AM90" s="279" t="str">
        <f>IF(E20="","",E20)</f>
        <v xml:space="preserve"> </v>
      </c>
      <c r="AN90" s="280"/>
      <c r="AO90" s="280"/>
      <c r="AP90" s="280"/>
      <c r="AQ90" s="36"/>
      <c r="AR90" s="39"/>
      <c r="AS90" s="283"/>
      <c r="AT90" s="284"/>
      <c r="AU90" s="69"/>
      <c r="AV90" s="69"/>
      <c r="AW90" s="69"/>
      <c r="AX90" s="69"/>
      <c r="AY90" s="69"/>
      <c r="AZ90" s="69"/>
      <c r="BA90" s="69"/>
      <c r="BB90" s="69"/>
      <c r="BC90" s="69"/>
      <c r="BD90" s="70"/>
      <c r="BE90" s="34"/>
    </row>
    <row r="91" spans="1:91" s="2" customFormat="1" ht="10.9" customHeight="1" x14ac:dyDescent="0.2">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285"/>
      <c r="AT91" s="286"/>
      <c r="AU91" s="71"/>
      <c r="AV91" s="71"/>
      <c r="AW91" s="71"/>
      <c r="AX91" s="71"/>
      <c r="AY91" s="71"/>
      <c r="AZ91" s="71"/>
      <c r="BA91" s="71"/>
      <c r="BB91" s="71"/>
      <c r="BC91" s="71"/>
      <c r="BD91" s="72"/>
      <c r="BE91" s="34"/>
    </row>
    <row r="92" spans="1:91" s="2" customFormat="1" ht="29.25" customHeight="1" x14ac:dyDescent="0.2">
      <c r="A92" s="34"/>
      <c r="B92" s="35"/>
      <c r="C92" s="274" t="s">
        <v>54</v>
      </c>
      <c r="D92" s="273"/>
      <c r="E92" s="273"/>
      <c r="F92" s="273"/>
      <c r="G92" s="273"/>
      <c r="H92" s="73"/>
      <c r="I92" s="272" t="s">
        <v>55</v>
      </c>
      <c r="J92" s="273"/>
      <c r="K92" s="273"/>
      <c r="L92" s="273"/>
      <c r="M92" s="273"/>
      <c r="N92" s="273"/>
      <c r="O92" s="273"/>
      <c r="P92" s="273"/>
      <c r="Q92" s="273"/>
      <c r="R92" s="273"/>
      <c r="S92" s="273"/>
      <c r="T92" s="273"/>
      <c r="U92" s="273"/>
      <c r="V92" s="273"/>
      <c r="W92" s="273"/>
      <c r="X92" s="273"/>
      <c r="Y92" s="273"/>
      <c r="Z92" s="273"/>
      <c r="AA92" s="273"/>
      <c r="AB92" s="273"/>
      <c r="AC92" s="273"/>
      <c r="AD92" s="273"/>
      <c r="AE92" s="273"/>
      <c r="AF92" s="273"/>
      <c r="AG92" s="288" t="s">
        <v>56</v>
      </c>
      <c r="AH92" s="273"/>
      <c r="AI92" s="273"/>
      <c r="AJ92" s="273"/>
      <c r="AK92" s="273"/>
      <c r="AL92" s="273"/>
      <c r="AM92" s="273"/>
      <c r="AN92" s="272" t="s">
        <v>57</v>
      </c>
      <c r="AO92" s="273"/>
      <c r="AP92" s="287"/>
      <c r="AQ92" s="74" t="s">
        <v>58</v>
      </c>
      <c r="AR92" s="39"/>
      <c r="AS92" s="75" t="s">
        <v>59</v>
      </c>
      <c r="AT92" s="76" t="s">
        <v>60</v>
      </c>
      <c r="AU92" s="76" t="s">
        <v>61</v>
      </c>
      <c r="AV92" s="76" t="s">
        <v>62</v>
      </c>
      <c r="AW92" s="76" t="s">
        <v>63</v>
      </c>
      <c r="AX92" s="76" t="s">
        <v>64</v>
      </c>
      <c r="AY92" s="76" t="s">
        <v>65</v>
      </c>
      <c r="AZ92" s="76" t="s">
        <v>66</v>
      </c>
      <c r="BA92" s="76" t="s">
        <v>67</v>
      </c>
      <c r="BB92" s="76" t="s">
        <v>68</v>
      </c>
      <c r="BC92" s="76" t="s">
        <v>69</v>
      </c>
      <c r="BD92" s="77" t="s">
        <v>70</v>
      </c>
      <c r="BE92" s="34"/>
    </row>
    <row r="93" spans="1:91" s="2" customFormat="1" ht="10.9" customHeight="1" x14ac:dyDescent="0.2">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50000000000003" customHeight="1" x14ac:dyDescent="0.2">
      <c r="B94" s="81"/>
      <c r="C94" s="82" t="s">
        <v>71</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289">
        <f>ROUND(AG95+AG96+AG104+AG108+AG115+AG121,2)</f>
        <v>0</v>
      </c>
      <c r="AH94" s="289"/>
      <c r="AI94" s="289"/>
      <c r="AJ94" s="289"/>
      <c r="AK94" s="289"/>
      <c r="AL94" s="289"/>
      <c r="AM94" s="289"/>
      <c r="AN94" s="290">
        <f t="shared" ref="AN94:AN121" si="0">SUM(AG94,AT94)</f>
        <v>0</v>
      </c>
      <c r="AO94" s="290"/>
      <c r="AP94" s="290"/>
      <c r="AQ94" s="85" t="s">
        <v>1</v>
      </c>
      <c r="AR94" s="86"/>
      <c r="AS94" s="87">
        <f>ROUND(AS95+AS96+AS104+AS108+AS115+AS121,2)</f>
        <v>0</v>
      </c>
      <c r="AT94" s="88">
        <f t="shared" ref="AT94:AT121" si="1">ROUND(SUM(AV94:AW94),2)</f>
        <v>0</v>
      </c>
      <c r="AU94" s="89">
        <f>ROUND(AU95+AU96+AU104+AU108+AU115+AU121,5)</f>
        <v>0</v>
      </c>
      <c r="AV94" s="88">
        <f>ROUND(AZ94*L29,2)</f>
        <v>0</v>
      </c>
      <c r="AW94" s="88">
        <f>ROUND(BA94*L30,2)</f>
        <v>0</v>
      </c>
      <c r="AX94" s="88">
        <f>ROUND(BB94*L29,2)</f>
        <v>0</v>
      </c>
      <c r="AY94" s="88">
        <f>ROUND(BC94*L30,2)</f>
        <v>0</v>
      </c>
      <c r="AZ94" s="88">
        <f>ROUND(AZ95+AZ96+AZ104+AZ108+AZ115+AZ121,2)</f>
        <v>0</v>
      </c>
      <c r="BA94" s="88">
        <f>ROUND(BA95+BA96+BA104+BA108+BA115+BA121,2)</f>
        <v>0</v>
      </c>
      <c r="BB94" s="88">
        <f>ROUND(BB95+BB96+BB104+BB108+BB115+BB121,2)</f>
        <v>0</v>
      </c>
      <c r="BC94" s="88">
        <f>ROUND(BC95+BC96+BC104+BC108+BC115+BC121,2)</f>
        <v>0</v>
      </c>
      <c r="BD94" s="90">
        <f>ROUND(BD95+BD96+BD104+BD108+BD115+BD121,2)</f>
        <v>0</v>
      </c>
      <c r="BS94" s="91" t="s">
        <v>72</v>
      </c>
      <c r="BT94" s="91" t="s">
        <v>73</v>
      </c>
      <c r="BU94" s="92" t="s">
        <v>74</v>
      </c>
      <c r="BV94" s="91" t="s">
        <v>75</v>
      </c>
      <c r="BW94" s="91" t="s">
        <v>5</v>
      </c>
      <c r="BX94" s="91" t="s">
        <v>76</v>
      </c>
      <c r="CL94" s="91" t="s">
        <v>1</v>
      </c>
    </row>
    <row r="95" spans="1:91" s="7" customFormat="1" ht="16.5" customHeight="1" x14ac:dyDescent="0.2">
      <c r="A95" s="93" t="s">
        <v>77</v>
      </c>
      <c r="B95" s="94"/>
      <c r="C95" s="95"/>
      <c r="D95" s="263" t="s">
        <v>78</v>
      </c>
      <c r="E95" s="263"/>
      <c r="F95" s="263"/>
      <c r="G95" s="263"/>
      <c r="H95" s="263"/>
      <c r="I95" s="96"/>
      <c r="J95" s="263" t="s">
        <v>79</v>
      </c>
      <c r="K95" s="263"/>
      <c r="L95" s="263"/>
      <c r="M95" s="263"/>
      <c r="N95" s="263"/>
      <c r="O95" s="263"/>
      <c r="P95" s="263"/>
      <c r="Q95" s="263"/>
      <c r="R95" s="263"/>
      <c r="S95" s="263"/>
      <c r="T95" s="263"/>
      <c r="U95" s="263"/>
      <c r="V95" s="263"/>
      <c r="W95" s="263"/>
      <c r="X95" s="263"/>
      <c r="Y95" s="263"/>
      <c r="Z95" s="263"/>
      <c r="AA95" s="263"/>
      <c r="AB95" s="263"/>
      <c r="AC95" s="263"/>
      <c r="AD95" s="263"/>
      <c r="AE95" s="263"/>
      <c r="AF95" s="263"/>
      <c r="AG95" s="269">
        <f>'SO 01 - Oprava železniční...'!J30</f>
        <v>0</v>
      </c>
      <c r="AH95" s="268"/>
      <c r="AI95" s="268"/>
      <c r="AJ95" s="268"/>
      <c r="AK95" s="268"/>
      <c r="AL95" s="268"/>
      <c r="AM95" s="268"/>
      <c r="AN95" s="269">
        <f t="shared" si="0"/>
        <v>0</v>
      </c>
      <c r="AO95" s="268"/>
      <c r="AP95" s="268"/>
      <c r="AQ95" s="97" t="s">
        <v>80</v>
      </c>
      <c r="AR95" s="98"/>
      <c r="AS95" s="99">
        <v>0</v>
      </c>
      <c r="AT95" s="100">
        <f t="shared" si="1"/>
        <v>0</v>
      </c>
      <c r="AU95" s="101">
        <f>'SO 01 - Oprava železniční...'!P119</f>
        <v>0</v>
      </c>
      <c r="AV95" s="100">
        <f>'SO 01 - Oprava železniční...'!J33</f>
        <v>0</v>
      </c>
      <c r="AW95" s="100">
        <f>'SO 01 - Oprava železniční...'!J34</f>
        <v>0</v>
      </c>
      <c r="AX95" s="100">
        <f>'SO 01 - Oprava železniční...'!J35</f>
        <v>0</v>
      </c>
      <c r="AY95" s="100">
        <f>'SO 01 - Oprava železniční...'!J36</f>
        <v>0</v>
      </c>
      <c r="AZ95" s="100">
        <f>'SO 01 - Oprava železniční...'!F33</f>
        <v>0</v>
      </c>
      <c r="BA95" s="100">
        <f>'SO 01 - Oprava železniční...'!F34</f>
        <v>0</v>
      </c>
      <c r="BB95" s="100">
        <f>'SO 01 - Oprava železniční...'!F35</f>
        <v>0</v>
      </c>
      <c r="BC95" s="100">
        <f>'SO 01 - Oprava železniční...'!F36</f>
        <v>0</v>
      </c>
      <c r="BD95" s="102">
        <f>'SO 01 - Oprava železniční...'!F37</f>
        <v>0</v>
      </c>
      <c r="BT95" s="103" t="s">
        <v>81</v>
      </c>
      <c r="BV95" s="103" t="s">
        <v>75</v>
      </c>
      <c r="BW95" s="103" t="s">
        <v>82</v>
      </c>
      <c r="BX95" s="103" t="s">
        <v>5</v>
      </c>
      <c r="CL95" s="103" t="s">
        <v>1</v>
      </c>
      <c r="CM95" s="103" t="s">
        <v>83</v>
      </c>
    </row>
    <row r="96" spans="1:91" s="7" customFormat="1" ht="16.5" customHeight="1" x14ac:dyDescent="0.2">
      <c r="B96" s="94"/>
      <c r="C96" s="95"/>
      <c r="D96" s="263" t="s">
        <v>84</v>
      </c>
      <c r="E96" s="263"/>
      <c r="F96" s="263"/>
      <c r="G96" s="263"/>
      <c r="H96" s="263"/>
      <c r="I96" s="96"/>
      <c r="J96" s="263" t="s">
        <v>85</v>
      </c>
      <c r="K96" s="263"/>
      <c r="L96" s="263"/>
      <c r="M96" s="263"/>
      <c r="N96" s="263"/>
      <c r="O96" s="263"/>
      <c r="P96" s="263"/>
      <c r="Q96" s="263"/>
      <c r="R96" s="263"/>
      <c r="S96" s="263"/>
      <c r="T96" s="263"/>
      <c r="U96" s="263"/>
      <c r="V96" s="263"/>
      <c r="W96" s="263"/>
      <c r="X96" s="263"/>
      <c r="Y96" s="263"/>
      <c r="Z96" s="263"/>
      <c r="AA96" s="263"/>
      <c r="AB96" s="263"/>
      <c r="AC96" s="263"/>
      <c r="AD96" s="263"/>
      <c r="AE96" s="263"/>
      <c r="AF96" s="263"/>
      <c r="AG96" s="267">
        <f>ROUND(SUM(AG97:AG103),2)</f>
        <v>0</v>
      </c>
      <c r="AH96" s="268"/>
      <c r="AI96" s="268"/>
      <c r="AJ96" s="268"/>
      <c r="AK96" s="268"/>
      <c r="AL96" s="268"/>
      <c r="AM96" s="268"/>
      <c r="AN96" s="269">
        <f t="shared" si="0"/>
        <v>0</v>
      </c>
      <c r="AO96" s="268"/>
      <c r="AP96" s="268"/>
      <c r="AQ96" s="97" t="s">
        <v>80</v>
      </c>
      <c r="AR96" s="98"/>
      <c r="AS96" s="99">
        <f>ROUND(SUM(AS97:AS103),2)</f>
        <v>0</v>
      </c>
      <c r="AT96" s="100">
        <f t="shared" si="1"/>
        <v>0</v>
      </c>
      <c r="AU96" s="101">
        <f>ROUND(SUM(AU97:AU103),5)</f>
        <v>0</v>
      </c>
      <c r="AV96" s="100">
        <f>ROUND(AZ96*L29,2)</f>
        <v>0</v>
      </c>
      <c r="AW96" s="100">
        <f>ROUND(BA96*L30,2)</f>
        <v>0</v>
      </c>
      <c r="AX96" s="100">
        <f>ROUND(BB96*L29,2)</f>
        <v>0</v>
      </c>
      <c r="AY96" s="100">
        <f>ROUND(BC96*L30,2)</f>
        <v>0</v>
      </c>
      <c r="AZ96" s="100">
        <f>ROUND(SUM(AZ97:AZ103),2)</f>
        <v>0</v>
      </c>
      <c r="BA96" s="100">
        <f>ROUND(SUM(BA97:BA103),2)</f>
        <v>0</v>
      </c>
      <c r="BB96" s="100">
        <f>ROUND(SUM(BB97:BB103),2)</f>
        <v>0</v>
      </c>
      <c r="BC96" s="100">
        <f>ROUND(SUM(BC97:BC103),2)</f>
        <v>0</v>
      </c>
      <c r="BD96" s="102">
        <f>ROUND(SUM(BD97:BD103),2)</f>
        <v>0</v>
      </c>
      <c r="BS96" s="103" t="s">
        <v>72</v>
      </c>
      <c r="BT96" s="103" t="s">
        <v>81</v>
      </c>
      <c r="BU96" s="103" t="s">
        <v>74</v>
      </c>
      <c r="BV96" s="103" t="s">
        <v>75</v>
      </c>
      <c r="BW96" s="103" t="s">
        <v>86</v>
      </c>
      <c r="BX96" s="103" t="s">
        <v>5</v>
      </c>
      <c r="CL96" s="103" t="s">
        <v>1</v>
      </c>
      <c r="CM96" s="103" t="s">
        <v>83</v>
      </c>
    </row>
    <row r="97" spans="1:91" s="4" customFormat="1" ht="16.5" customHeight="1" x14ac:dyDescent="0.2">
      <c r="A97" s="93" t="s">
        <v>77</v>
      </c>
      <c r="B97" s="58"/>
      <c r="C97" s="104"/>
      <c r="D97" s="104"/>
      <c r="E97" s="264" t="s">
        <v>87</v>
      </c>
      <c r="F97" s="264"/>
      <c r="G97" s="264"/>
      <c r="H97" s="264"/>
      <c r="I97" s="264"/>
      <c r="J97" s="104"/>
      <c r="K97" s="264" t="s">
        <v>88</v>
      </c>
      <c r="L97" s="264"/>
      <c r="M97" s="264"/>
      <c r="N97" s="264"/>
      <c r="O97" s="264"/>
      <c r="P97" s="264"/>
      <c r="Q97" s="264"/>
      <c r="R97" s="264"/>
      <c r="S97" s="264"/>
      <c r="T97" s="264"/>
      <c r="U97" s="264"/>
      <c r="V97" s="264"/>
      <c r="W97" s="264"/>
      <c r="X97" s="264"/>
      <c r="Y97" s="264"/>
      <c r="Z97" s="264"/>
      <c r="AA97" s="264"/>
      <c r="AB97" s="264"/>
      <c r="AC97" s="264"/>
      <c r="AD97" s="264"/>
      <c r="AE97" s="264"/>
      <c r="AF97" s="264"/>
      <c r="AG97" s="265">
        <f>'01 - Oprava P2222'!J32</f>
        <v>0</v>
      </c>
      <c r="AH97" s="266"/>
      <c r="AI97" s="266"/>
      <c r="AJ97" s="266"/>
      <c r="AK97" s="266"/>
      <c r="AL97" s="266"/>
      <c r="AM97" s="266"/>
      <c r="AN97" s="265">
        <f t="shared" si="0"/>
        <v>0</v>
      </c>
      <c r="AO97" s="266"/>
      <c r="AP97" s="266"/>
      <c r="AQ97" s="105" t="s">
        <v>89</v>
      </c>
      <c r="AR97" s="60"/>
      <c r="AS97" s="106">
        <v>0</v>
      </c>
      <c r="AT97" s="107">
        <f t="shared" si="1"/>
        <v>0</v>
      </c>
      <c r="AU97" s="108">
        <f>'01 - Oprava P2222'!P123</f>
        <v>0</v>
      </c>
      <c r="AV97" s="107">
        <f>'01 - Oprava P2222'!J35</f>
        <v>0</v>
      </c>
      <c r="AW97" s="107">
        <f>'01 - Oprava P2222'!J36</f>
        <v>0</v>
      </c>
      <c r="AX97" s="107">
        <f>'01 - Oprava P2222'!J37</f>
        <v>0</v>
      </c>
      <c r="AY97" s="107">
        <f>'01 - Oprava P2222'!J38</f>
        <v>0</v>
      </c>
      <c r="AZ97" s="107">
        <f>'01 - Oprava P2222'!F35</f>
        <v>0</v>
      </c>
      <c r="BA97" s="107">
        <f>'01 - Oprava P2222'!F36</f>
        <v>0</v>
      </c>
      <c r="BB97" s="107">
        <f>'01 - Oprava P2222'!F37</f>
        <v>0</v>
      </c>
      <c r="BC97" s="107">
        <f>'01 - Oprava P2222'!F38</f>
        <v>0</v>
      </c>
      <c r="BD97" s="109">
        <f>'01 - Oprava P2222'!F39</f>
        <v>0</v>
      </c>
      <c r="BT97" s="110" t="s">
        <v>83</v>
      </c>
      <c r="BV97" s="110" t="s">
        <v>75</v>
      </c>
      <c r="BW97" s="110" t="s">
        <v>90</v>
      </c>
      <c r="BX97" s="110" t="s">
        <v>86</v>
      </c>
      <c r="CL97" s="110" t="s">
        <v>1</v>
      </c>
    </row>
    <row r="98" spans="1:91" s="4" customFormat="1" ht="16.5" customHeight="1" x14ac:dyDescent="0.2">
      <c r="A98" s="93" t="s">
        <v>77</v>
      </c>
      <c r="B98" s="58"/>
      <c r="C98" s="104"/>
      <c r="D98" s="104"/>
      <c r="E98" s="264" t="s">
        <v>91</v>
      </c>
      <c r="F98" s="264"/>
      <c r="G98" s="264"/>
      <c r="H98" s="264"/>
      <c r="I98" s="264"/>
      <c r="J98" s="104"/>
      <c r="K98" s="264" t="s">
        <v>92</v>
      </c>
      <c r="L98" s="264"/>
      <c r="M98" s="264"/>
      <c r="N98" s="264"/>
      <c r="O98" s="264"/>
      <c r="P98" s="264"/>
      <c r="Q98" s="264"/>
      <c r="R98" s="264"/>
      <c r="S98" s="264"/>
      <c r="T98" s="264"/>
      <c r="U98" s="264"/>
      <c r="V98" s="264"/>
      <c r="W98" s="264"/>
      <c r="X98" s="264"/>
      <c r="Y98" s="264"/>
      <c r="Z98" s="264"/>
      <c r="AA98" s="264"/>
      <c r="AB98" s="264"/>
      <c r="AC98" s="264"/>
      <c r="AD98" s="264"/>
      <c r="AE98" s="264"/>
      <c r="AF98" s="264"/>
      <c r="AG98" s="265">
        <f>'02 - Oprava P2223'!J32</f>
        <v>0</v>
      </c>
      <c r="AH98" s="266"/>
      <c r="AI98" s="266"/>
      <c r="AJ98" s="266"/>
      <c r="AK98" s="266"/>
      <c r="AL98" s="266"/>
      <c r="AM98" s="266"/>
      <c r="AN98" s="265">
        <f t="shared" si="0"/>
        <v>0</v>
      </c>
      <c r="AO98" s="266"/>
      <c r="AP98" s="266"/>
      <c r="AQ98" s="105" t="s">
        <v>89</v>
      </c>
      <c r="AR98" s="60"/>
      <c r="AS98" s="106">
        <v>0</v>
      </c>
      <c r="AT98" s="107">
        <f t="shared" si="1"/>
        <v>0</v>
      </c>
      <c r="AU98" s="108">
        <f>'02 - Oprava P2223'!P123</f>
        <v>0</v>
      </c>
      <c r="AV98" s="107">
        <f>'02 - Oprava P2223'!J35</f>
        <v>0</v>
      </c>
      <c r="AW98" s="107">
        <f>'02 - Oprava P2223'!J36</f>
        <v>0</v>
      </c>
      <c r="AX98" s="107">
        <f>'02 - Oprava P2223'!J37</f>
        <v>0</v>
      </c>
      <c r="AY98" s="107">
        <f>'02 - Oprava P2223'!J38</f>
        <v>0</v>
      </c>
      <c r="AZ98" s="107">
        <f>'02 - Oprava P2223'!F35</f>
        <v>0</v>
      </c>
      <c r="BA98" s="107">
        <f>'02 - Oprava P2223'!F36</f>
        <v>0</v>
      </c>
      <c r="BB98" s="107">
        <f>'02 - Oprava P2223'!F37</f>
        <v>0</v>
      </c>
      <c r="BC98" s="107">
        <f>'02 - Oprava P2223'!F38</f>
        <v>0</v>
      </c>
      <c r="BD98" s="109">
        <f>'02 - Oprava P2223'!F39</f>
        <v>0</v>
      </c>
      <c r="BT98" s="110" t="s">
        <v>83</v>
      </c>
      <c r="BV98" s="110" t="s">
        <v>75</v>
      </c>
      <c r="BW98" s="110" t="s">
        <v>93</v>
      </c>
      <c r="BX98" s="110" t="s">
        <v>86</v>
      </c>
      <c r="CL98" s="110" t="s">
        <v>1</v>
      </c>
    </row>
    <row r="99" spans="1:91" s="4" customFormat="1" ht="16.5" customHeight="1" x14ac:dyDescent="0.2">
      <c r="A99" s="93" t="s">
        <v>77</v>
      </c>
      <c r="B99" s="58"/>
      <c r="C99" s="104"/>
      <c r="D99" s="104"/>
      <c r="E99" s="264" t="s">
        <v>94</v>
      </c>
      <c r="F99" s="264"/>
      <c r="G99" s="264"/>
      <c r="H99" s="264"/>
      <c r="I99" s="264"/>
      <c r="J99" s="104"/>
      <c r="K99" s="264" t="s">
        <v>95</v>
      </c>
      <c r="L99" s="264"/>
      <c r="M99" s="264"/>
      <c r="N99" s="264"/>
      <c r="O99" s="264"/>
      <c r="P99" s="264"/>
      <c r="Q99" s="264"/>
      <c r="R99" s="264"/>
      <c r="S99" s="264"/>
      <c r="T99" s="264"/>
      <c r="U99" s="264"/>
      <c r="V99" s="264"/>
      <c r="W99" s="264"/>
      <c r="X99" s="264"/>
      <c r="Y99" s="264"/>
      <c r="Z99" s="264"/>
      <c r="AA99" s="264"/>
      <c r="AB99" s="264"/>
      <c r="AC99" s="264"/>
      <c r="AD99" s="264"/>
      <c r="AE99" s="264"/>
      <c r="AF99" s="264"/>
      <c r="AG99" s="265">
        <f>'03 - Oprava P2225'!J32</f>
        <v>0</v>
      </c>
      <c r="AH99" s="266"/>
      <c r="AI99" s="266"/>
      <c r="AJ99" s="266"/>
      <c r="AK99" s="266"/>
      <c r="AL99" s="266"/>
      <c r="AM99" s="266"/>
      <c r="AN99" s="265">
        <f t="shared" si="0"/>
        <v>0</v>
      </c>
      <c r="AO99" s="266"/>
      <c r="AP99" s="266"/>
      <c r="AQ99" s="105" t="s">
        <v>89</v>
      </c>
      <c r="AR99" s="60"/>
      <c r="AS99" s="106">
        <v>0</v>
      </c>
      <c r="AT99" s="107">
        <f t="shared" si="1"/>
        <v>0</v>
      </c>
      <c r="AU99" s="108">
        <f>'03 - Oprava P2225'!P123</f>
        <v>0</v>
      </c>
      <c r="AV99" s="107">
        <f>'03 - Oprava P2225'!J35</f>
        <v>0</v>
      </c>
      <c r="AW99" s="107">
        <f>'03 - Oprava P2225'!J36</f>
        <v>0</v>
      </c>
      <c r="AX99" s="107">
        <f>'03 - Oprava P2225'!J37</f>
        <v>0</v>
      </c>
      <c r="AY99" s="107">
        <f>'03 - Oprava P2225'!J38</f>
        <v>0</v>
      </c>
      <c r="AZ99" s="107">
        <f>'03 - Oprava P2225'!F35</f>
        <v>0</v>
      </c>
      <c r="BA99" s="107">
        <f>'03 - Oprava P2225'!F36</f>
        <v>0</v>
      </c>
      <c r="BB99" s="107">
        <f>'03 - Oprava P2225'!F37</f>
        <v>0</v>
      </c>
      <c r="BC99" s="107">
        <f>'03 - Oprava P2225'!F38</f>
        <v>0</v>
      </c>
      <c r="BD99" s="109">
        <f>'03 - Oprava P2225'!F39</f>
        <v>0</v>
      </c>
      <c r="BT99" s="110" t="s">
        <v>83</v>
      </c>
      <c r="BV99" s="110" t="s">
        <v>75</v>
      </c>
      <c r="BW99" s="110" t="s">
        <v>96</v>
      </c>
      <c r="BX99" s="110" t="s">
        <v>86</v>
      </c>
      <c r="CL99" s="110" t="s">
        <v>1</v>
      </c>
    </row>
    <row r="100" spans="1:91" s="4" customFormat="1" ht="16.5" customHeight="1" x14ac:dyDescent="0.2">
      <c r="A100" s="93" t="s">
        <v>77</v>
      </c>
      <c r="B100" s="58"/>
      <c r="C100" s="104"/>
      <c r="D100" s="104"/>
      <c r="E100" s="264" t="s">
        <v>97</v>
      </c>
      <c r="F100" s="264"/>
      <c r="G100" s="264"/>
      <c r="H100" s="264"/>
      <c r="I100" s="264"/>
      <c r="J100" s="104"/>
      <c r="K100" s="264" t="s">
        <v>98</v>
      </c>
      <c r="L100" s="264"/>
      <c r="M100" s="264"/>
      <c r="N100" s="264"/>
      <c r="O100" s="264"/>
      <c r="P100" s="264"/>
      <c r="Q100" s="264"/>
      <c r="R100" s="264"/>
      <c r="S100" s="264"/>
      <c r="T100" s="264"/>
      <c r="U100" s="264"/>
      <c r="V100" s="264"/>
      <c r="W100" s="264"/>
      <c r="X100" s="264"/>
      <c r="Y100" s="264"/>
      <c r="Z100" s="264"/>
      <c r="AA100" s="264"/>
      <c r="AB100" s="264"/>
      <c r="AC100" s="264"/>
      <c r="AD100" s="264"/>
      <c r="AE100" s="264"/>
      <c r="AF100" s="264"/>
      <c r="AG100" s="265">
        <f>'04 - Oprava P2228'!J32</f>
        <v>0</v>
      </c>
      <c r="AH100" s="266"/>
      <c r="AI100" s="266"/>
      <c r="AJ100" s="266"/>
      <c r="AK100" s="266"/>
      <c r="AL100" s="266"/>
      <c r="AM100" s="266"/>
      <c r="AN100" s="265">
        <f t="shared" si="0"/>
        <v>0</v>
      </c>
      <c r="AO100" s="266"/>
      <c r="AP100" s="266"/>
      <c r="AQ100" s="105" t="s">
        <v>89</v>
      </c>
      <c r="AR100" s="60"/>
      <c r="AS100" s="106">
        <v>0</v>
      </c>
      <c r="AT100" s="107">
        <f t="shared" si="1"/>
        <v>0</v>
      </c>
      <c r="AU100" s="108">
        <f>'04 - Oprava P2228'!P123</f>
        <v>0</v>
      </c>
      <c r="AV100" s="107">
        <f>'04 - Oprava P2228'!J35</f>
        <v>0</v>
      </c>
      <c r="AW100" s="107">
        <f>'04 - Oprava P2228'!J36</f>
        <v>0</v>
      </c>
      <c r="AX100" s="107">
        <f>'04 - Oprava P2228'!J37</f>
        <v>0</v>
      </c>
      <c r="AY100" s="107">
        <f>'04 - Oprava P2228'!J38</f>
        <v>0</v>
      </c>
      <c r="AZ100" s="107">
        <f>'04 - Oprava P2228'!F35</f>
        <v>0</v>
      </c>
      <c r="BA100" s="107">
        <f>'04 - Oprava P2228'!F36</f>
        <v>0</v>
      </c>
      <c r="BB100" s="107">
        <f>'04 - Oprava P2228'!F37</f>
        <v>0</v>
      </c>
      <c r="BC100" s="107">
        <f>'04 - Oprava P2228'!F38</f>
        <v>0</v>
      </c>
      <c r="BD100" s="109">
        <f>'04 - Oprava P2228'!F39</f>
        <v>0</v>
      </c>
      <c r="BT100" s="110" t="s">
        <v>83</v>
      </c>
      <c r="BV100" s="110" t="s">
        <v>75</v>
      </c>
      <c r="BW100" s="110" t="s">
        <v>99</v>
      </c>
      <c r="BX100" s="110" t="s">
        <v>86</v>
      </c>
      <c r="CL100" s="110" t="s">
        <v>1</v>
      </c>
    </row>
    <row r="101" spans="1:91" s="4" customFormat="1" ht="16.5" customHeight="1" x14ac:dyDescent="0.2">
      <c r="A101" s="93" t="s">
        <v>77</v>
      </c>
      <c r="B101" s="58"/>
      <c r="C101" s="104"/>
      <c r="D101" s="104"/>
      <c r="E101" s="264" t="s">
        <v>100</v>
      </c>
      <c r="F101" s="264"/>
      <c r="G101" s="264"/>
      <c r="H101" s="264"/>
      <c r="I101" s="264"/>
      <c r="J101" s="104"/>
      <c r="K101" s="264" t="s">
        <v>101</v>
      </c>
      <c r="L101" s="264"/>
      <c r="M101" s="264"/>
      <c r="N101" s="264"/>
      <c r="O101" s="264"/>
      <c r="P101" s="264"/>
      <c r="Q101" s="264"/>
      <c r="R101" s="264"/>
      <c r="S101" s="264"/>
      <c r="T101" s="264"/>
      <c r="U101" s="264"/>
      <c r="V101" s="264"/>
      <c r="W101" s="264"/>
      <c r="X101" s="264"/>
      <c r="Y101" s="264"/>
      <c r="Z101" s="264"/>
      <c r="AA101" s="264"/>
      <c r="AB101" s="264"/>
      <c r="AC101" s="264"/>
      <c r="AD101" s="264"/>
      <c r="AE101" s="264"/>
      <c r="AF101" s="264"/>
      <c r="AG101" s="265">
        <f>'05 - Oprava P2219'!J32</f>
        <v>0</v>
      </c>
      <c r="AH101" s="266"/>
      <c r="AI101" s="266"/>
      <c r="AJ101" s="266"/>
      <c r="AK101" s="266"/>
      <c r="AL101" s="266"/>
      <c r="AM101" s="266"/>
      <c r="AN101" s="265">
        <f t="shared" si="0"/>
        <v>0</v>
      </c>
      <c r="AO101" s="266"/>
      <c r="AP101" s="266"/>
      <c r="AQ101" s="105" t="s">
        <v>89</v>
      </c>
      <c r="AR101" s="60"/>
      <c r="AS101" s="106">
        <v>0</v>
      </c>
      <c r="AT101" s="107">
        <f t="shared" si="1"/>
        <v>0</v>
      </c>
      <c r="AU101" s="108">
        <f>'05 - Oprava P2219'!P123</f>
        <v>0</v>
      </c>
      <c r="AV101" s="107">
        <f>'05 - Oprava P2219'!J35</f>
        <v>0</v>
      </c>
      <c r="AW101" s="107">
        <f>'05 - Oprava P2219'!J36</f>
        <v>0</v>
      </c>
      <c r="AX101" s="107">
        <f>'05 - Oprava P2219'!J37</f>
        <v>0</v>
      </c>
      <c r="AY101" s="107">
        <f>'05 - Oprava P2219'!J38</f>
        <v>0</v>
      </c>
      <c r="AZ101" s="107">
        <f>'05 - Oprava P2219'!F35</f>
        <v>0</v>
      </c>
      <c r="BA101" s="107">
        <f>'05 - Oprava P2219'!F36</f>
        <v>0</v>
      </c>
      <c r="BB101" s="107">
        <f>'05 - Oprava P2219'!F37</f>
        <v>0</v>
      </c>
      <c r="BC101" s="107">
        <f>'05 - Oprava P2219'!F38</f>
        <v>0</v>
      </c>
      <c r="BD101" s="109">
        <f>'05 - Oprava P2219'!F39</f>
        <v>0</v>
      </c>
      <c r="BT101" s="110" t="s">
        <v>83</v>
      </c>
      <c r="BV101" s="110" t="s">
        <v>75</v>
      </c>
      <c r="BW101" s="110" t="s">
        <v>102</v>
      </c>
      <c r="BX101" s="110" t="s">
        <v>86</v>
      </c>
      <c r="CL101" s="110" t="s">
        <v>1</v>
      </c>
    </row>
    <row r="102" spans="1:91" s="4" customFormat="1" ht="16.5" customHeight="1" x14ac:dyDescent="0.2">
      <c r="A102" s="93" t="s">
        <v>77</v>
      </c>
      <c r="B102" s="58"/>
      <c r="C102" s="104"/>
      <c r="D102" s="104"/>
      <c r="E102" s="264" t="s">
        <v>103</v>
      </c>
      <c r="F102" s="264"/>
      <c r="G102" s="264"/>
      <c r="H102" s="264"/>
      <c r="I102" s="264"/>
      <c r="J102" s="104"/>
      <c r="K102" s="264" t="s">
        <v>104</v>
      </c>
      <c r="L102" s="264"/>
      <c r="M102" s="264"/>
      <c r="N102" s="264"/>
      <c r="O102" s="264"/>
      <c r="P102" s="264"/>
      <c r="Q102" s="264"/>
      <c r="R102" s="264"/>
      <c r="S102" s="264"/>
      <c r="T102" s="264"/>
      <c r="U102" s="264"/>
      <c r="V102" s="264"/>
      <c r="W102" s="264"/>
      <c r="X102" s="264"/>
      <c r="Y102" s="264"/>
      <c r="Z102" s="264"/>
      <c r="AA102" s="264"/>
      <c r="AB102" s="264"/>
      <c r="AC102" s="264"/>
      <c r="AD102" s="264"/>
      <c r="AE102" s="264"/>
      <c r="AF102" s="264"/>
      <c r="AG102" s="265">
        <f>'06 - Oprava P2221'!J32</f>
        <v>0</v>
      </c>
      <c r="AH102" s="266"/>
      <c r="AI102" s="266"/>
      <c r="AJ102" s="266"/>
      <c r="AK102" s="266"/>
      <c r="AL102" s="266"/>
      <c r="AM102" s="266"/>
      <c r="AN102" s="265">
        <f t="shared" si="0"/>
        <v>0</v>
      </c>
      <c r="AO102" s="266"/>
      <c r="AP102" s="266"/>
      <c r="AQ102" s="105" t="s">
        <v>89</v>
      </c>
      <c r="AR102" s="60"/>
      <c r="AS102" s="106">
        <v>0</v>
      </c>
      <c r="AT102" s="107">
        <f t="shared" si="1"/>
        <v>0</v>
      </c>
      <c r="AU102" s="108">
        <f>'06 - Oprava P2221'!P122</f>
        <v>0</v>
      </c>
      <c r="AV102" s="107">
        <f>'06 - Oprava P2221'!J35</f>
        <v>0</v>
      </c>
      <c r="AW102" s="107">
        <f>'06 - Oprava P2221'!J36</f>
        <v>0</v>
      </c>
      <c r="AX102" s="107">
        <f>'06 - Oprava P2221'!J37</f>
        <v>0</v>
      </c>
      <c r="AY102" s="107">
        <f>'06 - Oprava P2221'!J38</f>
        <v>0</v>
      </c>
      <c r="AZ102" s="107">
        <f>'06 - Oprava P2221'!F35</f>
        <v>0</v>
      </c>
      <c r="BA102" s="107">
        <f>'06 - Oprava P2221'!F36</f>
        <v>0</v>
      </c>
      <c r="BB102" s="107">
        <f>'06 - Oprava P2221'!F37</f>
        <v>0</v>
      </c>
      <c r="BC102" s="107">
        <f>'06 - Oprava P2221'!F38</f>
        <v>0</v>
      </c>
      <c r="BD102" s="109">
        <f>'06 - Oprava P2221'!F39</f>
        <v>0</v>
      </c>
      <c r="BT102" s="110" t="s">
        <v>83</v>
      </c>
      <c r="BV102" s="110" t="s">
        <v>75</v>
      </c>
      <c r="BW102" s="110" t="s">
        <v>105</v>
      </c>
      <c r="BX102" s="110" t="s">
        <v>86</v>
      </c>
      <c r="CL102" s="110" t="s">
        <v>1</v>
      </c>
    </row>
    <row r="103" spans="1:91" s="4" customFormat="1" ht="16.5" customHeight="1" x14ac:dyDescent="0.2">
      <c r="A103" s="93" t="s">
        <v>77</v>
      </c>
      <c r="B103" s="58"/>
      <c r="C103" s="104"/>
      <c r="D103" s="104"/>
      <c r="E103" s="264" t="s">
        <v>106</v>
      </c>
      <c r="F103" s="264"/>
      <c r="G103" s="264"/>
      <c r="H103" s="264"/>
      <c r="I103" s="264"/>
      <c r="J103" s="104"/>
      <c r="K103" s="264" t="s">
        <v>107</v>
      </c>
      <c r="L103" s="264"/>
      <c r="M103" s="264"/>
      <c r="N103" s="264"/>
      <c r="O103" s="264"/>
      <c r="P103" s="264"/>
      <c r="Q103" s="264"/>
      <c r="R103" s="264"/>
      <c r="S103" s="264"/>
      <c r="T103" s="264"/>
      <c r="U103" s="264"/>
      <c r="V103" s="264"/>
      <c r="W103" s="264"/>
      <c r="X103" s="264"/>
      <c r="Y103" s="264"/>
      <c r="Z103" s="264"/>
      <c r="AA103" s="264"/>
      <c r="AB103" s="264"/>
      <c r="AC103" s="264"/>
      <c r="AD103" s="264"/>
      <c r="AE103" s="264"/>
      <c r="AF103" s="264"/>
      <c r="AG103" s="265">
        <f>'07 - Oprava P2220'!J32</f>
        <v>0</v>
      </c>
      <c r="AH103" s="266"/>
      <c r="AI103" s="266"/>
      <c r="AJ103" s="266"/>
      <c r="AK103" s="266"/>
      <c r="AL103" s="266"/>
      <c r="AM103" s="266"/>
      <c r="AN103" s="265">
        <f t="shared" si="0"/>
        <v>0</v>
      </c>
      <c r="AO103" s="266"/>
      <c r="AP103" s="266"/>
      <c r="AQ103" s="105" t="s">
        <v>89</v>
      </c>
      <c r="AR103" s="60"/>
      <c r="AS103" s="106">
        <v>0</v>
      </c>
      <c r="AT103" s="107">
        <f t="shared" si="1"/>
        <v>0</v>
      </c>
      <c r="AU103" s="108">
        <f>'07 - Oprava P2220'!P123</f>
        <v>0</v>
      </c>
      <c r="AV103" s="107">
        <f>'07 - Oprava P2220'!J35</f>
        <v>0</v>
      </c>
      <c r="AW103" s="107">
        <f>'07 - Oprava P2220'!J36</f>
        <v>0</v>
      </c>
      <c r="AX103" s="107">
        <f>'07 - Oprava P2220'!J37</f>
        <v>0</v>
      </c>
      <c r="AY103" s="107">
        <f>'07 - Oprava P2220'!J38</f>
        <v>0</v>
      </c>
      <c r="AZ103" s="107">
        <f>'07 - Oprava P2220'!F35</f>
        <v>0</v>
      </c>
      <c r="BA103" s="107">
        <f>'07 - Oprava P2220'!F36</f>
        <v>0</v>
      </c>
      <c r="BB103" s="107">
        <f>'07 - Oprava P2220'!F37</f>
        <v>0</v>
      </c>
      <c r="BC103" s="107">
        <f>'07 - Oprava P2220'!F38</f>
        <v>0</v>
      </c>
      <c r="BD103" s="109">
        <f>'07 - Oprava P2220'!F39</f>
        <v>0</v>
      </c>
      <c r="BT103" s="110" t="s">
        <v>83</v>
      </c>
      <c r="BV103" s="110" t="s">
        <v>75</v>
      </c>
      <c r="BW103" s="110" t="s">
        <v>108</v>
      </c>
      <c r="BX103" s="110" t="s">
        <v>86</v>
      </c>
      <c r="CL103" s="110" t="s">
        <v>1</v>
      </c>
    </row>
    <row r="104" spans="1:91" s="7" customFormat="1" ht="16.5" customHeight="1" x14ac:dyDescent="0.2">
      <c r="B104" s="94"/>
      <c r="C104" s="95"/>
      <c r="D104" s="263" t="s">
        <v>109</v>
      </c>
      <c r="E104" s="263"/>
      <c r="F104" s="263"/>
      <c r="G104" s="263"/>
      <c r="H104" s="263"/>
      <c r="I104" s="96"/>
      <c r="J104" s="263" t="s">
        <v>110</v>
      </c>
      <c r="K104" s="263"/>
      <c r="L104" s="263"/>
      <c r="M104" s="263"/>
      <c r="N104" s="263"/>
      <c r="O104" s="263"/>
      <c r="P104" s="263"/>
      <c r="Q104" s="263"/>
      <c r="R104" s="263"/>
      <c r="S104" s="263"/>
      <c r="T104" s="263"/>
      <c r="U104" s="263"/>
      <c r="V104" s="263"/>
      <c r="W104" s="263"/>
      <c r="X104" s="263"/>
      <c r="Y104" s="263"/>
      <c r="Z104" s="263"/>
      <c r="AA104" s="263"/>
      <c r="AB104" s="263"/>
      <c r="AC104" s="263"/>
      <c r="AD104" s="263"/>
      <c r="AE104" s="263"/>
      <c r="AF104" s="263"/>
      <c r="AG104" s="267">
        <f>ROUND(SUM(AG105:AG107),2)</f>
        <v>0</v>
      </c>
      <c r="AH104" s="268"/>
      <c r="AI104" s="268"/>
      <c r="AJ104" s="268"/>
      <c r="AK104" s="268"/>
      <c r="AL104" s="268"/>
      <c r="AM104" s="268"/>
      <c r="AN104" s="269">
        <f t="shared" si="0"/>
        <v>0</v>
      </c>
      <c r="AO104" s="268"/>
      <c r="AP104" s="268"/>
      <c r="AQ104" s="97" t="s">
        <v>80</v>
      </c>
      <c r="AR104" s="98"/>
      <c r="AS104" s="99">
        <f>ROUND(SUM(AS105:AS107),2)</f>
        <v>0</v>
      </c>
      <c r="AT104" s="100">
        <f t="shared" si="1"/>
        <v>0</v>
      </c>
      <c r="AU104" s="101">
        <f>ROUND(SUM(AU105:AU107),5)</f>
        <v>0</v>
      </c>
      <c r="AV104" s="100">
        <f>ROUND(AZ104*L29,2)</f>
        <v>0</v>
      </c>
      <c r="AW104" s="100">
        <f>ROUND(BA104*L30,2)</f>
        <v>0</v>
      </c>
      <c r="AX104" s="100">
        <f>ROUND(BB104*L29,2)</f>
        <v>0</v>
      </c>
      <c r="AY104" s="100">
        <f>ROUND(BC104*L30,2)</f>
        <v>0</v>
      </c>
      <c r="AZ104" s="100">
        <f>ROUND(SUM(AZ105:AZ107),2)</f>
        <v>0</v>
      </c>
      <c r="BA104" s="100">
        <f>ROUND(SUM(BA105:BA107),2)</f>
        <v>0</v>
      </c>
      <c r="BB104" s="100">
        <f>ROUND(SUM(BB105:BB107),2)</f>
        <v>0</v>
      </c>
      <c r="BC104" s="100">
        <f>ROUND(SUM(BC105:BC107),2)</f>
        <v>0</v>
      </c>
      <c r="BD104" s="102">
        <f>ROUND(SUM(BD105:BD107),2)</f>
        <v>0</v>
      </c>
      <c r="BS104" s="103" t="s">
        <v>72</v>
      </c>
      <c r="BT104" s="103" t="s">
        <v>81</v>
      </c>
      <c r="BU104" s="103" t="s">
        <v>74</v>
      </c>
      <c r="BV104" s="103" t="s">
        <v>75</v>
      </c>
      <c r="BW104" s="103" t="s">
        <v>111</v>
      </c>
      <c r="BX104" s="103" t="s">
        <v>5</v>
      </c>
      <c r="CL104" s="103" t="s">
        <v>1</v>
      </c>
      <c r="CM104" s="103" t="s">
        <v>83</v>
      </c>
    </row>
    <row r="105" spans="1:91" s="4" customFormat="1" ht="16.5" customHeight="1" x14ac:dyDescent="0.2">
      <c r="A105" s="93" t="s">
        <v>77</v>
      </c>
      <c r="B105" s="58"/>
      <c r="C105" s="104"/>
      <c r="D105" s="104"/>
      <c r="E105" s="264" t="s">
        <v>87</v>
      </c>
      <c r="F105" s="264"/>
      <c r="G105" s="264"/>
      <c r="H105" s="264"/>
      <c r="I105" s="264"/>
      <c r="J105" s="104"/>
      <c r="K105" s="264" t="s">
        <v>112</v>
      </c>
      <c r="L105" s="264"/>
      <c r="M105" s="264"/>
      <c r="N105" s="264"/>
      <c r="O105" s="264"/>
      <c r="P105" s="264"/>
      <c r="Q105" s="264"/>
      <c r="R105" s="264"/>
      <c r="S105" s="264"/>
      <c r="T105" s="264"/>
      <c r="U105" s="264"/>
      <c r="V105" s="264"/>
      <c r="W105" s="264"/>
      <c r="X105" s="264"/>
      <c r="Y105" s="264"/>
      <c r="Z105" s="264"/>
      <c r="AA105" s="264"/>
      <c r="AB105" s="264"/>
      <c r="AC105" s="264"/>
      <c r="AD105" s="264"/>
      <c r="AE105" s="264"/>
      <c r="AF105" s="264"/>
      <c r="AG105" s="265">
        <f>'01 - Prodloužení nástupiš...'!J32</f>
        <v>0</v>
      </c>
      <c r="AH105" s="266"/>
      <c r="AI105" s="266"/>
      <c r="AJ105" s="266"/>
      <c r="AK105" s="266"/>
      <c r="AL105" s="266"/>
      <c r="AM105" s="266"/>
      <c r="AN105" s="265">
        <f t="shared" si="0"/>
        <v>0</v>
      </c>
      <c r="AO105" s="266"/>
      <c r="AP105" s="266"/>
      <c r="AQ105" s="105" t="s">
        <v>89</v>
      </c>
      <c r="AR105" s="60"/>
      <c r="AS105" s="106">
        <v>0</v>
      </c>
      <c r="AT105" s="107">
        <f t="shared" si="1"/>
        <v>0</v>
      </c>
      <c r="AU105" s="108">
        <f>'01 - Prodloužení nástupiš...'!P123</f>
        <v>0</v>
      </c>
      <c r="AV105" s="107">
        <f>'01 - Prodloužení nástupiš...'!J35</f>
        <v>0</v>
      </c>
      <c r="AW105" s="107">
        <f>'01 - Prodloužení nástupiš...'!J36</f>
        <v>0</v>
      </c>
      <c r="AX105" s="107">
        <f>'01 - Prodloužení nástupiš...'!J37</f>
        <v>0</v>
      </c>
      <c r="AY105" s="107">
        <f>'01 - Prodloužení nástupiš...'!J38</f>
        <v>0</v>
      </c>
      <c r="AZ105" s="107">
        <f>'01 - Prodloužení nástupiš...'!F35</f>
        <v>0</v>
      </c>
      <c r="BA105" s="107">
        <f>'01 - Prodloužení nástupiš...'!F36</f>
        <v>0</v>
      </c>
      <c r="BB105" s="107">
        <f>'01 - Prodloužení nástupiš...'!F37</f>
        <v>0</v>
      </c>
      <c r="BC105" s="107">
        <f>'01 - Prodloužení nástupiš...'!F38</f>
        <v>0</v>
      </c>
      <c r="BD105" s="109">
        <f>'01 - Prodloužení nástupiš...'!F39</f>
        <v>0</v>
      </c>
      <c r="BT105" s="110" t="s">
        <v>83</v>
      </c>
      <c r="BV105" s="110" t="s">
        <v>75</v>
      </c>
      <c r="BW105" s="110" t="s">
        <v>113</v>
      </c>
      <c r="BX105" s="110" t="s">
        <v>111</v>
      </c>
      <c r="CL105" s="110" t="s">
        <v>1</v>
      </c>
    </row>
    <row r="106" spans="1:91" s="4" customFormat="1" ht="16.5" customHeight="1" x14ac:dyDescent="0.2">
      <c r="A106" s="93" t="s">
        <v>77</v>
      </c>
      <c r="B106" s="58"/>
      <c r="C106" s="104"/>
      <c r="D106" s="104"/>
      <c r="E106" s="264" t="s">
        <v>91</v>
      </c>
      <c r="F106" s="264"/>
      <c r="G106" s="264"/>
      <c r="H106" s="264"/>
      <c r="I106" s="264"/>
      <c r="J106" s="104"/>
      <c r="K106" s="264" t="s">
        <v>114</v>
      </c>
      <c r="L106" s="264"/>
      <c r="M106" s="264"/>
      <c r="N106" s="264"/>
      <c r="O106" s="264"/>
      <c r="P106" s="264"/>
      <c r="Q106" s="264"/>
      <c r="R106" s="264"/>
      <c r="S106" s="264"/>
      <c r="T106" s="264"/>
      <c r="U106" s="264"/>
      <c r="V106" s="264"/>
      <c r="W106" s="264"/>
      <c r="X106" s="264"/>
      <c r="Y106" s="264"/>
      <c r="Z106" s="264"/>
      <c r="AA106" s="264"/>
      <c r="AB106" s="264"/>
      <c r="AC106" s="264"/>
      <c r="AD106" s="264"/>
      <c r="AE106" s="264"/>
      <c r="AF106" s="264"/>
      <c r="AG106" s="265">
        <f>'02 - Prodloužení nástupiš...'!J32</f>
        <v>0</v>
      </c>
      <c r="AH106" s="266"/>
      <c r="AI106" s="266"/>
      <c r="AJ106" s="266"/>
      <c r="AK106" s="266"/>
      <c r="AL106" s="266"/>
      <c r="AM106" s="266"/>
      <c r="AN106" s="265">
        <f t="shared" si="0"/>
        <v>0</v>
      </c>
      <c r="AO106" s="266"/>
      <c r="AP106" s="266"/>
      <c r="AQ106" s="105" t="s">
        <v>89</v>
      </c>
      <c r="AR106" s="60"/>
      <c r="AS106" s="106">
        <v>0</v>
      </c>
      <c r="AT106" s="107">
        <f t="shared" si="1"/>
        <v>0</v>
      </c>
      <c r="AU106" s="108">
        <f>'02 - Prodloužení nástupiš...'!P123</f>
        <v>0</v>
      </c>
      <c r="AV106" s="107">
        <f>'02 - Prodloužení nástupiš...'!J35</f>
        <v>0</v>
      </c>
      <c r="AW106" s="107">
        <f>'02 - Prodloužení nástupiš...'!J36</f>
        <v>0</v>
      </c>
      <c r="AX106" s="107">
        <f>'02 - Prodloužení nástupiš...'!J37</f>
        <v>0</v>
      </c>
      <c r="AY106" s="107">
        <f>'02 - Prodloužení nástupiš...'!J38</f>
        <v>0</v>
      </c>
      <c r="AZ106" s="107">
        <f>'02 - Prodloužení nástupiš...'!F35</f>
        <v>0</v>
      </c>
      <c r="BA106" s="107">
        <f>'02 - Prodloužení nástupiš...'!F36</f>
        <v>0</v>
      </c>
      <c r="BB106" s="107">
        <f>'02 - Prodloužení nástupiš...'!F37</f>
        <v>0</v>
      </c>
      <c r="BC106" s="107">
        <f>'02 - Prodloužení nástupiš...'!F38</f>
        <v>0</v>
      </c>
      <c r="BD106" s="109">
        <f>'02 - Prodloužení nástupiš...'!F39</f>
        <v>0</v>
      </c>
      <c r="BT106" s="110" t="s">
        <v>83</v>
      </c>
      <c r="BV106" s="110" t="s">
        <v>75</v>
      </c>
      <c r="BW106" s="110" t="s">
        <v>115</v>
      </c>
      <c r="BX106" s="110" t="s">
        <v>111</v>
      </c>
      <c r="CL106" s="110" t="s">
        <v>1</v>
      </c>
    </row>
    <row r="107" spans="1:91" s="4" customFormat="1" ht="16.5" customHeight="1" x14ac:dyDescent="0.2">
      <c r="A107" s="93" t="s">
        <v>77</v>
      </c>
      <c r="B107" s="58"/>
      <c r="C107" s="104"/>
      <c r="D107" s="104"/>
      <c r="E107" s="264" t="s">
        <v>94</v>
      </c>
      <c r="F107" s="264"/>
      <c r="G107" s="264"/>
      <c r="H107" s="264"/>
      <c r="I107" s="264"/>
      <c r="J107" s="104"/>
      <c r="K107" s="264" t="s">
        <v>116</v>
      </c>
      <c r="L107" s="264"/>
      <c r="M107" s="264"/>
      <c r="N107" s="264"/>
      <c r="O107" s="264"/>
      <c r="P107" s="264"/>
      <c r="Q107" s="264"/>
      <c r="R107" s="264"/>
      <c r="S107" s="264"/>
      <c r="T107" s="264"/>
      <c r="U107" s="264"/>
      <c r="V107" s="264"/>
      <c r="W107" s="264"/>
      <c r="X107" s="264"/>
      <c r="Y107" s="264"/>
      <c r="Z107" s="264"/>
      <c r="AA107" s="264"/>
      <c r="AB107" s="264"/>
      <c r="AC107" s="264"/>
      <c r="AD107" s="264"/>
      <c r="AE107" s="264"/>
      <c r="AF107" s="264"/>
      <c r="AG107" s="265">
        <f>'03 - Prodloužení nástupiš...'!J32</f>
        <v>0</v>
      </c>
      <c r="AH107" s="266"/>
      <c r="AI107" s="266"/>
      <c r="AJ107" s="266"/>
      <c r="AK107" s="266"/>
      <c r="AL107" s="266"/>
      <c r="AM107" s="266"/>
      <c r="AN107" s="265">
        <f t="shared" si="0"/>
        <v>0</v>
      </c>
      <c r="AO107" s="266"/>
      <c r="AP107" s="266"/>
      <c r="AQ107" s="105" t="s">
        <v>89</v>
      </c>
      <c r="AR107" s="60"/>
      <c r="AS107" s="106">
        <v>0</v>
      </c>
      <c r="AT107" s="107">
        <f t="shared" si="1"/>
        <v>0</v>
      </c>
      <c r="AU107" s="108">
        <f>'03 - Prodloužení nástupiš...'!P124</f>
        <v>0</v>
      </c>
      <c r="AV107" s="107">
        <f>'03 - Prodloužení nástupiš...'!J35</f>
        <v>0</v>
      </c>
      <c r="AW107" s="107">
        <f>'03 - Prodloužení nástupiš...'!J36</f>
        <v>0</v>
      </c>
      <c r="AX107" s="107">
        <f>'03 - Prodloužení nástupiš...'!J37</f>
        <v>0</v>
      </c>
      <c r="AY107" s="107">
        <f>'03 - Prodloužení nástupiš...'!J38</f>
        <v>0</v>
      </c>
      <c r="AZ107" s="107">
        <f>'03 - Prodloužení nástupiš...'!F35</f>
        <v>0</v>
      </c>
      <c r="BA107" s="107">
        <f>'03 - Prodloužení nástupiš...'!F36</f>
        <v>0</v>
      </c>
      <c r="BB107" s="107">
        <f>'03 - Prodloužení nástupiš...'!F37</f>
        <v>0</v>
      </c>
      <c r="BC107" s="107">
        <f>'03 - Prodloužení nástupiš...'!F38</f>
        <v>0</v>
      </c>
      <c r="BD107" s="109">
        <f>'03 - Prodloužení nástupiš...'!F39</f>
        <v>0</v>
      </c>
      <c r="BT107" s="110" t="s">
        <v>83</v>
      </c>
      <c r="BV107" s="110" t="s">
        <v>75</v>
      </c>
      <c r="BW107" s="110" t="s">
        <v>117</v>
      </c>
      <c r="BX107" s="110" t="s">
        <v>111</v>
      </c>
      <c r="CL107" s="110" t="s">
        <v>1</v>
      </c>
    </row>
    <row r="108" spans="1:91" s="7" customFormat="1" ht="16.5" customHeight="1" x14ac:dyDescent="0.2">
      <c r="B108" s="94"/>
      <c r="C108" s="95"/>
      <c r="D108" s="263" t="s">
        <v>118</v>
      </c>
      <c r="E108" s="263"/>
      <c r="F108" s="263"/>
      <c r="G108" s="263"/>
      <c r="H108" s="263"/>
      <c r="I108" s="96"/>
      <c r="J108" s="263" t="s">
        <v>119</v>
      </c>
      <c r="K108" s="263"/>
      <c r="L108" s="263"/>
      <c r="M108" s="263"/>
      <c r="N108" s="263"/>
      <c r="O108" s="263"/>
      <c r="P108" s="263"/>
      <c r="Q108" s="263"/>
      <c r="R108" s="263"/>
      <c r="S108" s="263"/>
      <c r="T108" s="263"/>
      <c r="U108" s="263"/>
      <c r="V108" s="263"/>
      <c r="W108" s="263"/>
      <c r="X108" s="263"/>
      <c r="Y108" s="263"/>
      <c r="Z108" s="263"/>
      <c r="AA108" s="263"/>
      <c r="AB108" s="263"/>
      <c r="AC108" s="263"/>
      <c r="AD108" s="263"/>
      <c r="AE108" s="263"/>
      <c r="AF108" s="263"/>
      <c r="AG108" s="267">
        <f>ROUND(SUM(AG109:AG114),2)</f>
        <v>0</v>
      </c>
      <c r="AH108" s="268"/>
      <c r="AI108" s="268"/>
      <c r="AJ108" s="268"/>
      <c r="AK108" s="268"/>
      <c r="AL108" s="268"/>
      <c r="AM108" s="268"/>
      <c r="AN108" s="269">
        <f t="shared" si="0"/>
        <v>0</v>
      </c>
      <c r="AO108" s="268"/>
      <c r="AP108" s="268"/>
      <c r="AQ108" s="97" t="s">
        <v>80</v>
      </c>
      <c r="AR108" s="98"/>
      <c r="AS108" s="99">
        <f>ROUND(SUM(AS109:AS114),2)</f>
        <v>0</v>
      </c>
      <c r="AT108" s="100">
        <f t="shared" si="1"/>
        <v>0</v>
      </c>
      <c r="AU108" s="101">
        <f>ROUND(SUM(AU109:AU114),5)</f>
        <v>0</v>
      </c>
      <c r="AV108" s="100">
        <f>ROUND(AZ108*L29,2)</f>
        <v>0</v>
      </c>
      <c r="AW108" s="100">
        <f>ROUND(BA108*L30,2)</f>
        <v>0</v>
      </c>
      <c r="AX108" s="100">
        <f>ROUND(BB108*L29,2)</f>
        <v>0</v>
      </c>
      <c r="AY108" s="100">
        <f>ROUND(BC108*L30,2)</f>
        <v>0</v>
      </c>
      <c r="AZ108" s="100">
        <f>ROUND(SUM(AZ109:AZ114),2)</f>
        <v>0</v>
      </c>
      <c r="BA108" s="100">
        <f>ROUND(SUM(BA109:BA114),2)</f>
        <v>0</v>
      </c>
      <c r="BB108" s="100">
        <f>ROUND(SUM(BB109:BB114),2)</f>
        <v>0</v>
      </c>
      <c r="BC108" s="100">
        <f>ROUND(SUM(BC109:BC114),2)</f>
        <v>0</v>
      </c>
      <c r="BD108" s="102">
        <f>ROUND(SUM(BD109:BD114),2)</f>
        <v>0</v>
      </c>
      <c r="BS108" s="103" t="s">
        <v>72</v>
      </c>
      <c r="BT108" s="103" t="s">
        <v>81</v>
      </c>
      <c r="BU108" s="103" t="s">
        <v>74</v>
      </c>
      <c r="BV108" s="103" t="s">
        <v>75</v>
      </c>
      <c r="BW108" s="103" t="s">
        <v>120</v>
      </c>
      <c r="BX108" s="103" t="s">
        <v>5</v>
      </c>
      <c r="CL108" s="103" t="s">
        <v>1</v>
      </c>
      <c r="CM108" s="103" t="s">
        <v>83</v>
      </c>
    </row>
    <row r="109" spans="1:91" s="4" customFormat="1" ht="16.5" customHeight="1" x14ac:dyDescent="0.2">
      <c r="A109" s="93" t="s">
        <v>77</v>
      </c>
      <c r="B109" s="58"/>
      <c r="C109" s="104"/>
      <c r="D109" s="104"/>
      <c r="E109" s="264" t="s">
        <v>121</v>
      </c>
      <c r="F109" s="264"/>
      <c r="G109" s="264"/>
      <c r="H109" s="264"/>
      <c r="I109" s="264"/>
      <c r="J109" s="104"/>
      <c r="K109" s="264" t="s">
        <v>122</v>
      </c>
      <c r="L109" s="264"/>
      <c r="M109" s="264"/>
      <c r="N109" s="264"/>
      <c r="O109" s="264"/>
      <c r="P109" s="264"/>
      <c r="Q109" s="264"/>
      <c r="R109" s="264"/>
      <c r="S109" s="264"/>
      <c r="T109" s="264"/>
      <c r="U109" s="264"/>
      <c r="V109" s="264"/>
      <c r="W109" s="264"/>
      <c r="X109" s="264"/>
      <c r="Y109" s="264"/>
      <c r="Z109" s="264"/>
      <c r="AA109" s="264"/>
      <c r="AB109" s="264"/>
      <c r="AC109" s="264"/>
      <c r="AD109" s="264"/>
      <c r="AE109" s="264"/>
      <c r="AF109" s="264"/>
      <c r="AG109" s="265">
        <f>'PS01a - UOŽI-Osvětlení ná...'!J32</f>
        <v>0</v>
      </c>
      <c r="AH109" s="266"/>
      <c r="AI109" s="266"/>
      <c r="AJ109" s="266"/>
      <c r="AK109" s="266"/>
      <c r="AL109" s="266"/>
      <c r="AM109" s="266"/>
      <c r="AN109" s="265">
        <f t="shared" si="0"/>
        <v>0</v>
      </c>
      <c r="AO109" s="266"/>
      <c r="AP109" s="266"/>
      <c r="AQ109" s="105" t="s">
        <v>89</v>
      </c>
      <c r="AR109" s="60"/>
      <c r="AS109" s="106">
        <v>0</v>
      </c>
      <c r="AT109" s="107">
        <f t="shared" si="1"/>
        <v>0</v>
      </c>
      <c r="AU109" s="108">
        <f>'PS01a - UOŽI-Osvětlení ná...'!P123</f>
        <v>0</v>
      </c>
      <c r="AV109" s="107">
        <f>'PS01a - UOŽI-Osvětlení ná...'!J35</f>
        <v>0</v>
      </c>
      <c r="AW109" s="107">
        <f>'PS01a - UOŽI-Osvětlení ná...'!J36</f>
        <v>0</v>
      </c>
      <c r="AX109" s="107">
        <f>'PS01a - UOŽI-Osvětlení ná...'!J37</f>
        <v>0</v>
      </c>
      <c r="AY109" s="107">
        <f>'PS01a - UOŽI-Osvětlení ná...'!J38</f>
        <v>0</v>
      </c>
      <c r="AZ109" s="107">
        <f>'PS01a - UOŽI-Osvětlení ná...'!F35</f>
        <v>0</v>
      </c>
      <c r="BA109" s="107">
        <f>'PS01a - UOŽI-Osvětlení ná...'!F36</f>
        <v>0</v>
      </c>
      <c r="BB109" s="107">
        <f>'PS01a - UOŽI-Osvětlení ná...'!F37</f>
        <v>0</v>
      </c>
      <c r="BC109" s="107">
        <f>'PS01a - UOŽI-Osvětlení ná...'!F38</f>
        <v>0</v>
      </c>
      <c r="BD109" s="109">
        <f>'PS01a - UOŽI-Osvětlení ná...'!F39</f>
        <v>0</v>
      </c>
      <c r="BT109" s="110" t="s">
        <v>83</v>
      </c>
      <c r="BV109" s="110" t="s">
        <v>75</v>
      </c>
      <c r="BW109" s="110" t="s">
        <v>123</v>
      </c>
      <c r="BX109" s="110" t="s">
        <v>120</v>
      </c>
      <c r="CL109" s="110" t="s">
        <v>1</v>
      </c>
    </row>
    <row r="110" spans="1:91" s="4" customFormat="1" ht="16.5" customHeight="1" x14ac:dyDescent="0.2">
      <c r="A110" s="93" t="s">
        <v>77</v>
      </c>
      <c r="B110" s="58"/>
      <c r="C110" s="104"/>
      <c r="D110" s="104"/>
      <c r="E110" s="264" t="s">
        <v>124</v>
      </c>
      <c r="F110" s="264"/>
      <c r="G110" s="264"/>
      <c r="H110" s="264"/>
      <c r="I110" s="264"/>
      <c r="J110" s="104"/>
      <c r="K110" s="264" t="s">
        <v>125</v>
      </c>
      <c r="L110" s="264"/>
      <c r="M110" s="264"/>
      <c r="N110" s="264"/>
      <c r="O110" s="264"/>
      <c r="P110" s="264"/>
      <c r="Q110" s="264"/>
      <c r="R110" s="264"/>
      <c r="S110" s="264"/>
      <c r="T110" s="264"/>
      <c r="U110" s="264"/>
      <c r="V110" s="264"/>
      <c r="W110" s="264"/>
      <c r="X110" s="264"/>
      <c r="Y110" s="264"/>
      <c r="Z110" s="264"/>
      <c r="AA110" s="264"/>
      <c r="AB110" s="264"/>
      <c r="AC110" s="264"/>
      <c r="AD110" s="264"/>
      <c r="AE110" s="264"/>
      <c r="AF110" s="264"/>
      <c r="AG110" s="265">
        <f>'PS01b - URS-Osvětlení nás...'!J32</f>
        <v>0</v>
      </c>
      <c r="AH110" s="266"/>
      <c r="AI110" s="266"/>
      <c r="AJ110" s="266"/>
      <c r="AK110" s="266"/>
      <c r="AL110" s="266"/>
      <c r="AM110" s="266"/>
      <c r="AN110" s="265">
        <f t="shared" si="0"/>
        <v>0</v>
      </c>
      <c r="AO110" s="266"/>
      <c r="AP110" s="266"/>
      <c r="AQ110" s="105" t="s">
        <v>89</v>
      </c>
      <c r="AR110" s="60"/>
      <c r="AS110" s="106">
        <v>0</v>
      </c>
      <c r="AT110" s="107">
        <f t="shared" si="1"/>
        <v>0</v>
      </c>
      <c r="AU110" s="108">
        <f>'PS01b - URS-Osvětlení nás...'!P127</f>
        <v>0</v>
      </c>
      <c r="AV110" s="107">
        <f>'PS01b - URS-Osvětlení nás...'!J35</f>
        <v>0</v>
      </c>
      <c r="AW110" s="107">
        <f>'PS01b - URS-Osvětlení nás...'!J36</f>
        <v>0</v>
      </c>
      <c r="AX110" s="107">
        <f>'PS01b - URS-Osvětlení nás...'!J37</f>
        <v>0</v>
      </c>
      <c r="AY110" s="107">
        <f>'PS01b - URS-Osvětlení nás...'!J38</f>
        <v>0</v>
      </c>
      <c r="AZ110" s="107">
        <f>'PS01b - URS-Osvětlení nás...'!F35</f>
        <v>0</v>
      </c>
      <c r="BA110" s="107">
        <f>'PS01b - URS-Osvětlení nás...'!F36</f>
        <v>0</v>
      </c>
      <c r="BB110" s="107">
        <f>'PS01b - URS-Osvětlení nás...'!F37</f>
        <v>0</v>
      </c>
      <c r="BC110" s="107">
        <f>'PS01b - URS-Osvětlení nás...'!F38</f>
        <v>0</v>
      </c>
      <c r="BD110" s="109">
        <f>'PS01b - URS-Osvětlení nás...'!F39</f>
        <v>0</v>
      </c>
      <c r="BT110" s="110" t="s">
        <v>83</v>
      </c>
      <c r="BV110" s="110" t="s">
        <v>75</v>
      </c>
      <c r="BW110" s="110" t="s">
        <v>126</v>
      </c>
      <c r="BX110" s="110" t="s">
        <v>120</v>
      </c>
      <c r="CL110" s="110" t="s">
        <v>1</v>
      </c>
    </row>
    <row r="111" spans="1:91" s="4" customFormat="1" ht="16.5" customHeight="1" x14ac:dyDescent="0.2">
      <c r="A111" s="93" t="s">
        <v>77</v>
      </c>
      <c r="B111" s="58"/>
      <c r="C111" s="104"/>
      <c r="D111" s="104"/>
      <c r="E111" s="264" t="s">
        <v>127</v>
      </c>
      <c r="F111" s="264"/>
      <c r="G111" s="264"/>
      <c r="H111" s="264"/>
      <c r="I111" s="264"/>
      <c r="J111" s="104"/>
      <c r="K111" s="264" t="s">
        <v>128</v>
      </c>
      <c r="L111" s="264"/>
      <c r="M111" s="264"/>
      <c r="N111" s="264"/>
      <c r="O111" s="264"/>
      <c r="P111" s="264"/>
      <c r="Q111" s="264"/>
      <c r="R111" s="264"/>
      <c r="S111" s="264"/>
      <c r="T111" s="264"/>
      <c r="U111" s="264"/>
      <c r="V111" s="264"/>
      <c r="W111" s="264"/>
      <c r="X111" s="264"/>
      <c r="Y111" s="264"/>
      <c r="Z111" s="264"/>
      <c r="AA111" s="264"/>
      <c r="AB111" s="264"/>
      <c r="AC111" s="264"/>
      <c r="AD111" s="264"/>
      <c r="AE111" s="264"/>
      <c r="AF111" s="264"/>
      <c r="AG111" s="265">
        <f>'PS02a - UOŽI-Osvětlení ná...'!J32</f>
        <v>0</v>
      </c>
      <c r="AH111" s="266"/>
      <c r="AI111" s="266"/>
      <c r="AJ111" s="266"/>
      <c r="AK111" s="266"/>
      <c r="AL111" s="266"/>
      <c r="AM111" s="266"/>
      <c r="AN111" s="265">
        <f t="shared" si="0"/>
        <v>0</v>
      </c>
      <c r="AO111" s="266"/>
      <c r="AP111" s="266"/>
      <c r="AQ111" s="105" t="s">
        <v>89</v>
      </c>
      <c r="AR111" s="60"/>
      <c r="AS111" s="106">
        <v>0</v>
      </c>
      <c r="AT111" s="107">
        <f t="shared" si="1"/>
        <v>0</v>
      </c>
      <c r="AU111" s="108">
        <f>'PS02a - UOŽI-Osvětlení ná...'!P123</f>
        <v>0</v>
      </c>
      <c r="AV111" s="107">
        <f>'PS02a - UOŽI-Osvětlení ná...'!J35</f>
        <v>0</v>
      </c>
      <c r="AW111" s="107">
        <f>'PS02a - UOŽI-Osvětlení ná...'!J36</f>
        <v>0</v>
      </c>
      <c r="AX111" s="107">
        <f>'PS02a - UOŽI-Osvětlení ná...'!J37</f>
        <v>0</v>
      </c>
      <c r="AY111" s="107">
        <f>'PS02a - UOŽI-Osvětlení ná...'!J38</f>
        <v>0</v>
      </c>
      <c r="AZ111" s="107">
        <f>'PS02a - UOŽI-Osvětlení ná...'!F35</f>
        <v>0</v>
      </c>
      <c r="BA111" s="107">
        <f>'PS02a - UOŽI-Osvětlení ná...'!F36</f>
        <v>0</v>
      </c>
      <c r="BB111" s="107">
        <f>'PS02a - UOŽI-Osvětlení ná...'!F37</f>
        <v>0</v>
      </c>
      <c r="BC111" s="107">
        <f>'PS02a - UOŽI-Osvětlení ná...'!F38</f>
        <v>0</v>
      </c>
      <c r="BD111" s="109">
        <f>'PS02a - UOŽI-Osvětlení ná...'!F39</f>
        <v>0</v>
      </c>
      <c r="BT111" s="110" t="s">
        <v>83</v>
      </c>
      <c r="BV111" s="110" t="s">
        <v>75</v>
      </c>
      <c r="BW111" s="110" t="s">
        <v>129</v>
      </c>
      <c r="BX111" s="110" t="s">
        <v>120</v>
      </c>
      <c r="CL111" s="110" t="s">
        <v>1</v>
      </c>
    </row>
    <row r="112" spans="1:91" s="4" customFormat="1" ht="16.5" customHeight="1" x14ac:dyDescent="0.2">
      <c r="A112" s="93" t="s">
        <v>77</v>
      </c>
      <c r="B112" s="58"/>
      <c r="C112" s="104"/>
      <c r="D112" s="104"/>
      <c r="E112" s="264" t="s">
        <v>130</v>
      </c>
      <c r="F112" s="264"/>
      <c r="G112" s="264"/>
      <c r="H112" s="264"/>
      <c r="I112" s="264"/>
      <c r="J112" s="104"/>
      <c r="K112" s="264" t="s">
        <v>131</v>
      </c>
      <c r="L112" s="264"/>
      <c r="M112" s="264"/>
      <c r="N112" s="264"/>
      <c r="O112" s="264"/>
      <c r="P112" s="264"/>
      <c r="Q112" s="264"/>
      <c r="R112" s="264"/>
      <c r="S112" s="264"/>
      <c r="T112" s="264"/>
      <c r="U112" s="264"/>
      <c r="V112" s="264"/>
      <c r="W112" s="264"/>
      <c r="X112" s="264"/>
      <c r="Y112" s="264"/>
      <c r="Z112" s="264"/>
      <c r="AA112" s="264"/>
      <c r="AB112" s="264"/>
      <c r="AC112" s="264"/>
      <c r="AD112" s="264"/>
      <c r="AE112" s="264"/>
      <c r="AF112" s="264"/>
      <c r="AG112" s="265">
        <f>'PS02b - URS-Osvětlení nás...'!J32</f>
        <v>0</v>
      </c>
      <c r="AH112" s="266"/>
      <c r="AI112" s="266"/>
      <c r="AJ112" s="266"/>
      <c r="AK112" s="266"/>
      <c r="AL112" s="266"/>
      <c r="AM112" s="266"/>
      <c r="AN112" s="265">
        <f t="shared" si="0"/>
        <v>0</v>
      </c>
      <c r="AO112" s="266"/>
      <c r="AP112" s="266"/>
      <c r="AQ112" s="105" t="s">
        <v>89</v>
      </c>
      <c r="AR112" s="60"/>
      <c r="AS112" s="106">
        <v>0</v>
      </c>
      <c r="AT112" s="107">
        <f t="shared" si="1"/>
        <v>0</v>
      </c>
      <c r="AU112" s="108">
        <f>'PS02b - URS-Osvětlení nás...'!P127</f>
        <v>0</v>
      </c>
      <c r="AV112" s="107">
        <f>'PS02b - URS-Osvětlení nás...'!J35</f>
        <v>0</v>
      </c>
      <c r="AW112" s="107">
        <f>'PS02b - URS-Osvětlení nás...'!J36</f>
        <v>0</v>
      </c>
      <c r="AX112" s="107">
        <f>'PS02b - URS-Osvětlení nás...'!J37</f>
        <v>0</v>
      </c>
      <c r="AY112" s="107">
        <f>'PS02b - URS-Osvětlení nás...'!J38</f>
        <v>0</v>
      </c>
      <c r="AZ112" s="107">
        <f>'PS02b - URS-Osvětlení nás...'!F35</f>
        <v>0</v>
      </c>
      <c r="BA112" s="107">
        <f>'PS02b - URS-Osvětlení nás...'!F36</f>
        <v>0</v>
      </c>
      <c r="BB112" s="107">
        <f>'PS02b - URS-Osvětlení nás...'!F37</f>
        <v>0</v>
      </c>
      <c r="BC112" s="107">
        <f>'PS02b - URS-Osvětlení nás...'!F38</f>
        <v>0</v>
      </c>
      <c r="BD112" s="109">
        <f>'PS02b - URS-Osvětlení nás...'!F39</f>
        <v>0</v>
      </c>
      <c r="BT112" s="110" t="s">
        <v>83</v>
      </c>
      <c r="BV112" s="110" t="s">
        <v>75</v>
      </c>
      <c r="BW112" s="110" t="s">
        <v>132</v>
      </c>
      <c r="BX112" s="110" t="s">
        <v>120</v>
      </c>
      <c r="CL112" s="110" t="s">
        <v>1</v>
      </c>
    </row>
    <row r="113" spans="1:91" s="4" customFormat="1" ht="16.5" customHeight="1" x14ac:dyDescent="0.2">
      <c r="A113" s="93" t="s">
        <v>77</v>
      </c>
      <c r="B113" s="58"/>
      <c r="C113" s="104"/>
      <c r="D113" s="104"/>
      <c r="E113" s="264" t="s">
        <v>133</v>
      </c>
      <c r="F113" s="264"/>
      <c r="G113" s="264"/>
      <c r="H113" s="264"/>
      <c r="I113" s="264"/>
      <c r="J113" s="104"/>
      <c r="K113" s="264" t="s">
        <v>134</v>
      </c>
      <c r="L113" s="264"/>
      <c r="M113" s="264"/>
      <c r="N113" s="264"/>
      <c r="O113" s="264"/>
      <c r="P113" s="264"/>
      <c r="Q113" s="264"/>
      <c r="R113" s="264"/>
      <c r="S113" s="264"/>
      <c r="T113" s="264"/>
      <c r="U113" s="264"/>
      <c r="V113" s="264"/>
      <c r="W113" s="264"/>
      <c r="X113" s="264"/>
      <c r="Y113" s="264"/>
      <c r="Z113" s="264"/>
      <c r="AA113" s="264"/>
      <c r="AB113" s="264"/>
      <c r="AC113" s="264"/>
      <c r="AD113" s="264"/>
      <c r="AE113" s="264"/>
      <c r="AF113" s="264"/>
      <c r="AG113" s="265">
        <f>'PS03a - UOŽI-Osvětlení ná...'!J32</f>
        <v>0</v>
      </c>
      <c r="AH113" s="266"/>
      <c r="AI113" s="266"/>
      <c r="AJ113" s="266"/>
      <c r="AK113" s="266"/>
      <c r="AL113" s="266"/>
      <c r="AM113" s="266"/>
      <c r="AN113" s="265">
        <f t="shared" si="0"/>
        <v>0</v>
      </c>
      <c r="AO113" s="266"/>
      <c r="AP113" s="266"/>
      <c r="AQ113" s="105" t="s">
        <v>89</v>
      </c>
      <c r="AR113" s="60"/>
      <c r="AS113" s="106">
        <v>0</v>
      </c>
      <c r="AT113" s="107">
        <f t="shared" si="1"/>
        <v>0</v>
      </c>
      <c r="AU113" s="108">
        <f>'PS03a - UOŽI-Osvětlení ná...'!P123</f>
        <v>0</v>
      </c>
      <c r="AV113" s="107">
        <f>'PS03a - UOŽI-Osvětlení ná...'!J35</f>
        <v>0</v>
      </c>
      <c r="AW113" s="107">
        <f>'PS03a - UOŽI-Osvětlení ná...'!J36</f>
        <v>0</v>
      </c>
      <c r="AX113" s="107">
        <f>'PS03a - UOŽI-Osvětlení ná...'!J37</f>
        <v>0</v>
      </c>
      <c r="AY113" s="107">
        <f>'PS03a - UOŽI-Osvětlení ná...'!J38</f>
        <v>0</v>
      </c>
      <c r="AZ113" s="107">
        <f>'PS03a - UOŽI-Osvětlení ná...'!F35</f>
        <v>0</v>
      </c>
      <c r="BA113" s="107">
        <f>'PS03a - UOŽI-Osvětlení ná...'!F36</f>
        <v>0</v>
      </c>
      <c r="BB113" s="107">
        <f>'PS03a - UOŽI-Osvětlení ná...'!F37</f>
        <v>0</v>
      </c>
      <c r="BC113" s="107">
        <f>'PS03a - UOŽI-Osvětlení ná...'!F38</f>
        <v>0</v>
      </c>
      <c r="BD113" s="109">
        <f>'PS03a - UOŽI-Osvětlení ná...'!F39</f>
        <v>0</v>
      </c>
      <c r="BT113" s="110" t="s">
        <v>83</v>
      </c>
      <c r="BV113" s="110" t="s">
        <v>75</v>
      </c>
      <c r="BW113" s="110" t="s">
        <v>135</v>
      </c>
      <c r="BX113" s="110" t="s">
        <v>120</v>
      </c>
      <c r="CL113" s="110" t="s">
        <v>1</v>
      </c>
    </row>
    <row r="114" spans="1:91" s="4" customFormat="1" ht="16.5" customHeight="1" x14ac:dyDescent="0.2">
      <c r="A114" s="93" t="s">
        <v>77</v>
      </c>
      <c r="B114" s="58"/>
      <c r="C114" s="104"/>
      <c r="D114" s="104"/>
      <c r="E114" s="264" t="s">
        <v>136</v>
      </c>
      <c r="F114" s="264"/>
      <c r="G114" s="264"/>
      <c r="H114" s="264"/>
      <c r="I114" s="264"/>
      <c r="J114" s="104"/>
      <c r="K114" s="264" t="s">
        <v>137</v>
      </c>
      <c r="L114" s="264"/>
      <c r="M114" s="264"/>
      <c r="N114" s="264"/>
      <c r="O114" s="264"/>
      <c r="P114" s="264"/>
      <c r="Q114" s="264"/>
      <c r="R114" s="264"/>
      <c r="S114" s="264"/>
      <c r="T114" s="264"/>
      <c r="U114" s="264"/>
      <c r="V114" s="264"/>
      <c r="W114" s="264"/>
      <c r="X114" s="264"/>
      <c r="Y114" s="264"/>
      <c r="Z114" s="264"/>
      <c r="AA114" s="264"/>
      <c r="AB114" s="264"/>
      <c r="AC114" s="264"/>
      <c r="AD114" s="264"/>
      <c r="AE114" s="264"/>
      <c r="AF114" s="264"/>
      <c r="AG114" s="265">
        <f>'PS03b - URS-Osvětlení nás...'!J32</f>
        <v>0</v>
      </c>
      <c r="AH114" s="266"/>
      <c r="AI114" s="266"/>
      <c r="AJ114" s="266"/>
      <c r="AK114" s="266"/>
      <c r="AL114" s="266"/>
      <c r="AM114" s="266"/>
      <c r="AN114" s="265">
        <f t="shared" si="0"/>
        <v>0</v>
      </c>
      <c r="AO114" s="266"/>
      <c r="AP114" s="266"/>
      <c r="AQ114" s="105" t="s">
        <v>89</v>
      </c>
      <c r="AR114" s="60"/>
      <c r="AS114" s="106">
        <v>0</v>
      </c>
      <c r="AT114" s="107">
        <f t="shared" si="1"/>
        <v>0</v>
      </c>
      <c r="AU114" s="108">
        <f>'PS03b - URS-Osvětlení nás...'!P127</f>
        <v>0</v>
      </c>
      <c r="AV114" s="107">
        <f>'PS03b - URS-Osvětlení nás...'!J35</f>
        <v>0</v>
      </c>
      <c r="AW114" s="107">
        <f>'PS03b - URS-Osvětlení nás...'!J36</f>
        <v>0</v>
      </c>
      <c r="AX114" s="107">
        <f>'PS03b - URS-Osvětlení nás...'!J37</f>
        <v>0</v>
      </c>
      <c r="AY114" s="107">
        <f>'PS03b - URS-Osvětlení nás...'!J38</f>
        <v>0</v>
      </c>
      <c r="AZ114" s="107">
        <f>'PS03b - URS-Osvětlení nás...'!F35</f>
        <v>0</v>
      </c>
      <c r="BA114" s="107">
        <f>'PS03b - URS-Osvětlení nás...'!F36</f>
        <v>0</v>
      </c>
      <c r="BB114" s="107">
        <f>'PS03b - URS-Osvětlení nás...'!F37</f>
        <v>0</v>
      </c>
      <c r="BC114" s="107">
        <f>'PS03b - URS-Osvětlení nás...'!F38</f>
        <v>0</v>
      </c>
      <c r="BD114" s="109">
        <f>'PS03b - URS-Osvětlení nás...'!F39</f>
        <v>0</v>
      </c>
      <c r="BT114" s="110" t="s">
        <v>83</v>
      </c>
      <c r="BV114" s="110" t="s">
        <v>75</v>
      </c>
      <c r="BW114" s="110" t="s">
        <v>138</v>
      </c>
      <c r="BX114" s="110" t="s">
        <v>120</v>
      </c>
      <c r="CL114" s="110" t="s">
        <v>1</v>
      </c>
    </row>
    <row r="115" spans="1:91" s="7" customFormat="1" ht="16.5" customHeight="1" x14ac:dyDescent="0.2">
      <c r="B115" s="94"/>
      <c r="C115" s="95"/>
      <c r="D115" s="263" t="s">
        <v>139</v>
      </c>
      <c r="E115" s="263"/>
      <c r="F115" s="263"/>
      <c r="G115" s="263"/>
      <c r="H115" s="263"/>
      <c r="I115" s="96"/>
      <c r="J115" s="263" t="s">
        <v>140</v>
      </c>
      <c r="K115" s="263"/>
      <c r="L115" s="263"/>
      <c r="M115" s="263"/>
      <c r="N115" s="263"/>
      <c r="O115" s="263"/>
      <c r="P115" s="263"/>
      <c r="Q115" s="263"/>
      <c r="R115" s="263"/>
      <c r="S115" s="263"/>
      <c r="T115" s="263"/>
      <c r="U115" s="263"/>
      <c r="V115" s="263"/>
      <c r="W115" s="263"/>
      <c r="X115" s="263"/>
      <c r="Y115" s="263"/>
      <c r="Z115" s="263"/>
      <c r="AA115" s="263"/>
      <c r="AB115" s="263"/>
      <c r="AC115" s="263"/>
      <c r="AD115" s="263"/>
      <c r="AE115" s="263"/>
      <c r="AF115" s="263"/>
      <c r="AG115" s="267">
        <f>ROUND(SUM(AG116:AG120),2)</f>
        <v>0</v>
      </c>
      <c r="AH115" s="268"/>
      <c r="AI115" s="268"/>
      <c r="AJ115" s="268"/>
      <c r="AK115" s="268"/>
      <c r="AL115" s="268"/>
      <c r="AM115" s="268"/>
      <c r="AN115" s="269">
        <f t="shared" si="0"/>
        <v>0</v>
      </c>
      <c r="AO115" s="268"/>
      <c r="AP115" s="268"/>
      <c r="AQ115" s="97" t="s">
        <v>80</v>
      </c>
      <c r="AR115" s="98"/>
      <c r="AS115" s="99">
        <f>ROUND(SUM(AS116:AS120),2)</f>
        <v>0</v>
      </c>
      <c r="AT115" s="100">
        <f t="shared" si="1"/>
        <v>0</v>
      </c>
      <c r="AU115" s="101">
        <f>ROUND(SUM(AU116:AU120),5)</f>
        <v>0</v>
      </c>
      <c r="AV115" s="100">
        <f>ROUND(AZ115*L29,2)</f>
        <v>0</v>
      </c>
      <c r="AW115" s="100">
        <f>ROUND(BA115*L30,2)</f>
        <v>0</v>
      </c>
      <c r="AX115" s="100">
        <f>ROUND(BB115*L29,2)</f>
        <v>0</v>
      </c>
      <c r="AY115" s="100">
        <f>ROUND(BC115*L30,2)</f>
        <v>0</v>
      </c>
      <c r="AZ115" s="100">
        <f>ROUND(SUM(AZ116:AZ120),2)</f>
        <v>0</v>
      </c>
      <c r="BA115" s="100">
        <f>ROUND(SUM(BA116:BA120),2)</f>
        <v>0</v>
      </c>
      <c r="BB115" s="100">
        <f>ROUND(SUM(BB116:BB120),2)</f>
        <v>0</v>
      </c>
      <c r="BC115" s="100">
        <f>ROUND(SUM(BC116:BC120),2)</f>
        <v>0</v>
      </c>
      <c r="BD115" s="102">
        <f>ROUND(SUM(BD116:BD120),2)</f>
        <v>0</v>
      </c>
      <c r="BS115" s="103" t="s">
        <v>72</v>
      </c>
      <c r="BT115" s="103" t="s">
        <v>81</v>
      </c>
      <c r="BU115" s="103" t="s">
        <v>74</v>
      </c>
      <c r="BV115" s="103" t="s">
        <v>75</v>
      </c>
      <c r="BW115" s="103" t="s">
        <v>141</v>
      </c>
      <c r="BX115" s="103" t="s">
        <v>5</v>
      </c>
      <c r="CL115" s="103" t="s">
        <v>1</v>
      </c>
      <c r="CM115" s="103" t="s">
        <v>83</v>
      </c>
    </row>
    <row r="116" spans="1:91" s="4" customFormat="1" ht="16.5" customHeight="1" x14ac:dyDescent="0.2">
      <c r="A116" s="93" t="s">
        <v>77</v>
      </c>
      <c r="B116" s="58"/>
      <c r="C116" s="104"/>
      <c r="D116" s="104"/>
      <c r="E116" s="264" t="s">
        <v>87</v>
      </c>
      <c r="F116" s="264"/>
      <c r="G116" s="264"/>
      <c r="H116" s="264"/>
      <c r="I116" s="264"/>
      <c r="J116" s="104"/>
      <c r="K116" s="264" t="s">
        <v>142</v>
      </c>
      <c r="L116" s="264"/>
      <c r="M116" s="264"/>
      <c r="N116" s="264"/>
      <c r="O116" s="264"/>
      <c r="P116" s="264"/>
      <c r="Q116" s="264"/>
      <c r="R116" s="264"/>
      <c r="S116" s="264"/>
      <c r="T116" s="264"/>
      <c r="U116" s="264"/>
      <c r="V116" s="264"/>
      <c r="W116" s="264"/>
      <c r="X116" s="264"/>
      <c r="Y116" s="264"/>
      <c r="Z116" s="264"/>
      <c r="AA116" s="264"/>
      <c r="AB116" s="264"/>
      <c r="AC116" s="264"/>
      <c r="AD116" s="264"/>
      <c r="AE116" s="264"/>
      <c r="AF116" s="264"/>
      <c r="AG116" s="265">
        <f>'01 - Loděnice technologic...'!J32</f>
        <v>0</v>
      </c>
      <c r="AH116" s="266"/>
      <c r="AI116" s="266"/>
      <c r="AJ116" s="266"/>
      <c r="AK116" s="266"/>
      <c r="AL116" s="266"/>
      <c r="AM116" s="266"/>
      <c r="AN116" s="265">
        <f t="shared" si="0"/>
        <v>0</v>
      </c>
      <c r="AO116" s="266"/>
      <c r="AP116" s="266"/>
      <c r="AQ116" s="105" t="s">
        <v>89</v>
      </c>
      <c r="AR116" s="60"/>
      <c r="AS116" s="106">
        <v>0</v>
      </c>
      <c r="AT116" s="107">
        <f t="shared" si="1"/>
        <v>0</v>
      </c>
      <c r="AU116" s="108">
        <f>'01 - Loděnice technologic...'!P121</f>
        <v>0</v>
      </c>
      <c r="AV116" s="107">
        <f>'01 - Loděnice technologic...'!J35</f>
        <v>0</v>
      </c>
      <c r="AW116" s="107">
        <f>'01 - Loděnice technologic...'!J36</f>
        <v>0</v>
      </c>
      <c r="AX116" s="107">
        <f>'01 - Loděnice technologic...'!J37</f>
        <v>0</v>
      </c>
      <c r="AY116" s="107">
        <f>'01 - Loděnice technologic...'!J38</f>
        <v>0</v>
      </c>
      <c r="AZ116" s="107">
        <f>'01 - Loděnice technologic...'!F35</f>
        <v>0</v>
      </c>
      <c r="BA116" s="107">
        <f>'01 - Loděnice technologic...'!F36</f>
        <v>0</v>
      </c>
      <c r="BB116" s="107">
        <f>'01 - Loděnice technologic...'!F37</f>
        <v>0</v>
      </c>
      <c r="BC116" s="107">
        <f>'01 - Loděnice technologic...'!F38</f>
        <v>0</v>
      </c>
      <c r="BD116" s="109">
        <f>'01 - Loděnice technologic...'!F39</f>
        <v>0</v>
      </c>
      <c r="BT116" s="110" t="s">
        <v>83</v>
      </c>
      <c r="BV116" s="110" t="s">
        <v>75</v>
      </c>
      <c r="BW116" s="110" t="s">
        <v>143</v>
      </c>
      <c r="BX116" s="110" t="s">
        <v>141</v>
      </c>
      <c r="CL116" s="110" t="s">
        <v>1</v>
      </c>
    </row>
    <row r="117" spans="1:91" s="4" customFormat="1" ht="16.5" customHeight="1" x14ac:dyDescent="0.2">
      <c r="A117" s="93" t="s">
        <v>77</v>
      </c>
      <c r="B117" s="58"/>
      <c r="C117" s="104"/>
      <c r="D117" s="104"/>
      <c r="E117" s="264" t="s">
        <v>91</v>
      </c>
      <c r="F117" s="264"/>
      <c r="G117" s="264"/>
      <c r="H117" s="264"/>
      <c r="I117" s="264"/>
      <c r="J117" s="104"/>
      <c r="K117" s="264" t="s">
        <v>144</v>
      </c>
      <c r="L117" s="264"/>
      <c r="M117" s="264"/>
      <c r="N117" s="264"/>
      <c r="O117" s="264"/>
      <c r="P117" s="264"/>
      <c r="Q117" s="264"/>
      <c r="R117" s="264"/>
      <c r="S117" s="264"/>
      <c r="T117" s="264"/>
      <c r="U117" s="264"/>
      <c r="V117" s="264"/>
      <c r="W117" s="264"/>
      <c r="X117" s="264"/>
      <c r="Y117" s="264"/>
      <c r="Z117" s="264"/>
      <c r="AA117" s="264"/>
      <c r="AB117" s="264"/>
      <c r="AC117" s="264"/>
      <c r="AD117" s="264"/>
      <c r="AE117" s="264"/>
      <c r="AF117" s="264"/>
      <c r="AG117" s="265">
        <f>'02 - Loděnice stavební část'!J32</f>
        <v>0</v>
      </c>
      <c r="AH117" s="266"/>
      <c r="AI117" s="266"/>
      <c r="AJ117" s="266"/>
      <c r="AK117" s="266"/>
      <c r="AL117" s="266"/>
      <c r="AM117" s="266"/>
      <c r="AN117" s="265">
        <f t="shared" si="0"/>
        <v>0</v>
      </c>
      <c r="AO117" s="266"/>
      <c r="AP117" s="266"/>
      <c r="AQ117" s="105" t="s">
        <v>89</v>
      </c>
      <c r="AR117" s="60"/>
      <c r="AS117" s="106">
        <v>0</v>
      </c>
      <c r="AT117" s="107">
        <f t="shared" si="1"/>
        <v>0</v>
      </c>
      <c r="AU117" s="108">
        <f>'02 - Loděnice stavební část'!P125</f>
        <v>0</v>
      </c>
      <c r="AV117" s="107">
        <f>'02 - Loděnice stavební část'!J35</f>
        <v>0</v>
      </c>
      <c r="AW117" s="107">
        <f>'02 - Loděnice stavební část'!J36</f>
        <v>0</v>
      </c>
      <c r="AX117" s="107">
        <f>'02 - Loděnice stavební část'!J37</f>
        <v>0</v>
      </c>
      <c r="AY117" s="107">
        <f>'02 - Loděnice stavební část'!J38</f>
        <v>0</v>
      </c>
      <c r="AZ117" s="107">
        <f>'02 - Loděnice stavební část'!F35</f>
        <v>0</v>
      </c>
      <c r="BA117" s="107">
        <f>'02 - Loděnice stavební část'!F36</f>
        <v>0</v>
      </c>
      <c r="BB117" s="107">
        <f>'02 - Loděnice stavební část'!F37</f>
        <v>0</v>
      </c>
      <c r="BC117" s="107">
        <f>'02 - Loděnice stavební část'!F38</f>
        <v>0</v>
      </c>
      <c r="BD117" s="109">
        <f>'02 - Loděnice stavební část'!F39</f>
        <v>0</v>
      </c>
      <c r="BT117" s="110" t="s">
        <v>83</v>
      </c>
      <c r="BV117" s="110" t="s">
        <v>75</v>
      </c>
      <c r="BW117" s="110" t="s">
        <v>145</v>
      </c>
      <c r="BX117" s="110" t="s">
        <v>141</v>
      </c>
      <c r="CL117" s="110" t="s">
        <v>1</v>
      </c>
    </row>
    <row r="118" spans="1:91" s="4" customFormat="1" ht="16.5" customHeight="1" x14ac:dyDescent="0.2">
      <c r="A118" s="93" t="s">
        <v>77</v>
      </c>
      <c r="B118" s="58"/>
      <c r="C118" s="104"/>
      <c r="D118" s="104"/>
      <c r="E118" s="264" t="s">
        <v>94</v>
      </c>
      <c r="F118" s="264"/>
      <c r="G118" s="264"/>
      <c r="H118" s="264"/>
      <c r="I118" s="264"/>
      <c r="J118" s="104"/>
      <c r="K118" s="264" t="s">
        <v>146</v>
      </c>
      <c r="L118" s="264"/>
      <c r="M118" s="264"/>
      <c r="N118" s="264"/>
      <c r="O118" s="264"/>
      <c r="P118" s="264"/>
      <c r="Q118" s="264"/>
      <c r="R118" s="264"/>
      <c r="S118" s="264"/>
      <c r="T118" s="264"/>
      <c r="U118" s="264"/>
      <c r="V118" s="264"/>
      <c r="W118" s="264"/>
      <c r="X118" s="264"/>
      <c r="Y118" s="264"/>
      <c r="Z118" s="264"/>
      <c r="AA118" s="264"/>
      <c r="AB118" s="264"/>
      <c r="AC118" s="264"/>
      <c r="AD118" s="264"/>
      <c r="AE118" s="264"/>
      <c r="AF118" s="264"/>
      <c r="AG118" s="265">
        <f>'03 - Vráž u Berouna stave...'!J32</f>
        <v>0</v>
      </c>
      <c r="AH118" s="266"/>
      <c r="AI118" s="266"/>
      <c r="AJ118" s="266"/>
      <c r="AK118" s="266"/>
      <c r="AL118" s="266"/>
      <c r="AM118" s="266"/>
      <c r="AN118" s="265">
        <f t="shared" si="0"/>
        <v>0</v>
      </c>
      <c r="AO118" s="266"/>
      <c r="AP118" s="266"/>
      <c r="AQ118" s="105" t="s">
        <v>89</v>
      </c>
      <c r="AR118" s="60"/>
      <c r="AS118" s="106">
        <v>0</v>
      </c>
      <c r="AT118" s="107">
        <f t="shared" si="1"/>
        <v>0</v>
      </c>
      <c r="AU118" s="108">
        <f>'03 - Vráž u Berouna stave...'!P124</f>
        <v>0</v>
      </c>
      <c r="AV118" s="107">
        <f>'03 - Vráž u Berouna stave...'!J35</f>
        <v>0</v>
      </c>
      <c r="AW118" s="107">
        <f>'03 - Vráž u Berouna stave...'!J36</f>
        <v>0</v>
      </c>
      <c r="AX118" s="107">
        <f>'03 - Vráž u Berouna stave...'!J37</f>
        <v>0</v>
      </c>
      <c r="AY118" s="107">
        <f>'03 - Vráž u Berouna stave...'!J38</f>
        <v>0</v>
      </c>
      <c r="AZ118" s="107">
        <f>'03 - Vráž u Berouna stave...'!F35</f>
        <v>0</v>
      </c>
      <c r="BA118" s="107">
        <f>'03 - Vráž u Berouna stave...'!F36</f>
        <v>0</v>
      </c>
      <c r="BB118" s="107">
        <f>'03 - Vráž u Berouna stave...'!F37</f>
        <v>0</v>
      </c>
      <c r="BC118" s="107">
        <f>'03 - Vráž u Berouna stave...'!F38</f>
        <v>0</v>
      </c>
      <c r="BD118" s="109">
        <f>'03 - Vráž u Berouna stave...'!F39</f>
        <v>0</v>
      </c>
      <c r="BT118" s="110" t="s">
        <v>83</v>
      </c>
      <c r="BV118" s="110" t="s">
        <v>75</v>
      </c>
      <c r="BW118" s="110" t="s">
        <v>147</v>
      </c>
      <c r="BX118" s="110" t="s">
        <v>141</v>
      </c>
      <c r="CL118" s="110" t="s">
        <v>1</v>
      </c>
    </row>
    <row r="119" spans="1:91" s="4" customFormat="1" ht="16.5" customHeight="1" x14ac:dyDescent="0.2">
      <c r="A119" s="93" t="s">
        <v>77</v>
      </c>
      <c r="B119" s="58"/>
      <c r="C119" s="104"/>
      <c r="D119" s="104"/>
      <c r="E119" s="264" t="s">
        <v>97</v>
      </c>
      <c r="F119" s="264"/>
      <c r="G119" s="264"/>
      <c r="H119" s="264"/>
      <c r="I119" s="264"/>
      <c r="J119" s="104"/>
      <c r="K119" s="264" t="s">
        <v>148</v>
      </c>
      <c r="L119" s="264"/>
      <c r="M119" s="264"/>
      <c r="N119" s="264"/>
      <c r="O119" s="264"/>
      <c r="P119" s="264"/>
      <c r="Q119" s="264"/>
      <c r="R119" s="264"/>
      <c r="S119" s="264"/>
      <c r="T119" s="264"/>
      <c r="U119" s="264"/>
      <c r="V119" s="264"/>
      <c r="W119" s="264"/>
      <c r="X119" s="264"/>
      <c r="Y119" s="264"/>
      <c r="Z119" s="264"/>
      <c r="AA119" s="264"/>
      <c r="AB119" s="264"/>
      <c r="AC119" s="264"/>
      <c r="AD119" s="264"/>
      <c r="AE119" s="264"/>
      <c r="AF119" s="264"/>
      <c r="AG119" s="265">
        <f>'04 - Beroun Závodí techno...'!J32</f>
        <v>0</v>
      </c>
      <c r="AH119" s="266"/>
      <c r="AI119" s="266"/>
      <c r="AJ119" s="266"/>
      <c r="AK119" s="266"/>
      <c r="AL119" s="266"/>
      <c r="AM119" s="266"/>
      <c r="AN119" s="265">
        <f t="shared" si="0"/>
        <v>0</v>
      </c>
      <c r="AO119" s="266"/>
      <c r="AP119" s="266"/>
      <c r="AQ119" s="105" t="s">
        <v>89</v>
      </c>
      <c r="AR119" s="60"/>
      <c r="AS119" s="106">
        <v>0</v>
      </c>
      <c r="AT119" s="107">
        <f t="shared" si="1"/>
        <v>0</v>
      </c>
      <c r="AU119" s="108">
        <f>'04 - Beroun Závodí techno...'!P121</f>
        <v>0</v>
      </c>
      <c r="AV119" s="107">
        <f>'04 - Beroun Závodí techno...'!J35</f>
        <v>0</v>
      </c>
      <c r="AW119" s="107">
        <f>'04 - Beroun Závodí techno...'!J36</f>
        <v>0</v>
      </c>
      <c r="AX119" s="107">
        <f>'04 - Beroun Závodí techno...'!J37</f>
        <v>0</v>
      </c>
      <c r="AY119" s="107">
        <f>'04 - Beroun Závodí techno...'!J38</f>
        <v>0</v>
      </c>
      <c r="AZ119" s="107">
        <f>'04 - Beroun Závodí techno...'!F35</f>
        <v>0</v>
      </c>
      <c r="BA119" s="107">
        <f>'04 - Beroun Závodí techno...'!F36</f>
        <v>0</v>
      </c>
      <c r="BB119" s="107">
        <f>'04 - Beroun Závodí techno...'!F37</f>
        <v>0</v>
      </c>
      <c r="BC119" s="107">
        <f>'04 - Beroun Závodí techno...'!F38</f>
        <v>0</v>
      </c>
      <c r="BD119" s="109">
        <f>'04 - Beroun Závodí techno...'!F39</f>
        <v>0</v>
      </c>
      <c r="BT119" s="110" t="s">
        <v>83</v>
      </c>
      <c r="BV119" s="110" t="s">
        <v>75</v>
      </c>
      <c r="BW119" s="110" t="s">
        <v>149</v>
      </c>
      <c r="BX119" s="110" t="s">
        <v>141</v>
      </c>
      <c r="CL119" s="110" t="s">
        <v>1</v>
      </c>
    </row>
    <row r="120" spans="1:91" s="4" customFormat="1" ht="16.5" customHeight="1" x14ac:dyDescent="0.2">
      <c r="A120" s="93" t="s">
        <v>77</v>
      </c>
      <c r="B120" s="58"/>
      <c r="C120" s="104"/>
      <c r="D120" s="104"/>
      <c r="E120" s="264" t="s">
        <v>100</v>
      </c>
      <c r="F120" s="264"/>
      <c r="G120" s="264"/>
      <c r="H120" s="264"/>
      <c r="I120" s="264"/>
      <c r="J120" s="104"/>
      <c r="K120" s="264" t="s">
        <v>150</v>
      </c>
      <c r="L120" s="264"/>
      <c r="M120" s="264"/>
      <c r="N120" s="264"/>
      <c r="O120" s="264"/>
      <c r="P120" s="264"/>
      <c r="Q120" s="264"/>
      <c r="R120" s="264"/>
      <c r="S120" s="264"/>
      <c r="T120" s="264"/>
      <c r="U120" s="264"/>
      <c r="V120" s="264"/>
      <c r="W120" s="264"/>
      <c r="X120" s="264"/>
      <c r="Y120" s="264"/>
      <c r="Z120" s="264"/>
      <c r="AA120" s="264"/>
      <c r="AB120" s="264"/>
      <c r="AC120" s="264"/>
      <c r="AD120" s="264"/>
      <c r="AE120" s="264"/>
      <c r="AF120" s="264"/>
      <c r="AG120" s="265">
        <f>'05 - Beroun Závodí staveb...'!J32</f>
        <v>0</v>
      </c>
      <c r="AH120" s="266"/>
      <c r="AI120" s="266"/>
      <c r="AJ120" s="266"/>
      <c r="AK120" s="266"/>
      <c r="AL120" s="266"/>
      <c r="AM120" s="266"/>
      <c r="AN120" s="265">
        <f t="shared" si="0"/>
        <v>0</v>
      </c>
      <c r="AO120" s="266"/>
      <c r="AP120" s="266"/>
      <c r="AQ120" s="105" t="s">
        <v>89</v>
      </c>
      <c r="AR120" s="60"/>
      <c r="AS120" s="106">
        <v>0</v>
      </c>
      <c r="AT120" s="107">
        <f t="shared" si="1"/>
        <v>0</v>
      </c>
      <c r="AU120" s="108">
        <f>'05 - Beroun Závodí staveb...'!P122</f>
        <v>0</v>
      </c>
      <c r="AV120" s="107">
        <f>'05 - Beroun Závodí staveb...'!J35</f>
        <v>0</v>
      </c>
      <c r="AW120" s="107">
        <f>'05 - Beroun Závodí staveb...'!J36</f>
        <v>0</v>
      </c>
      <c r="AX120" s="107">
        <f>'05 - Beroun Závodí staveb...'!J37</f>
        <v>0</v>
      </c>
      <c r="AY120" s="107">
        <f>'05 - Beroun Závodí staveb...'!J38</f>
        <v>0</v>
      </c>
      <c r="AZ120" s="107">
        <f>'05 - Beroun Závodí staveb...'!F35</f>
        <v>0</v>
      </c>
      <c r="BA120" s="107">
        <f>'05 - Beroun Závodí staveb...'!F36</f>
        <v>0</v>
      </c>
      <c r="BB120" s="107">
        <f>'05 - Beroun Závodí staveb...'!F37</f>
        <v>0</v>
      </c>
      <c r="BC120" s="107">
        <f>'05 - Beroun Závodí staveb...'!F38</f>
        <v>0</v>
      </c>
      <c r="BD120" s="109">
        <f>'05 - Beroun Závodí staveb...'!F39</f>
        <v>0</v>
      </c>
      <c r="BT120" s="110" t="s">
        <v>83</v>
      </c>
      <c r="BV120" s="110" t="s">
        <v>75</v>
      </c>
      <c r="BW120" s="110" t="s">
        <v>151</v>
      </c>
      <c r="BX120" s="110" t="s">
        <v>141</v>
      </c>
      <c r="CL120" s="110" t="s">
        <v>1</v>
      </c>
    </row>
    <row r="121" spans="1:91" s="7" customFormat="1" ht="16.5" customHeight="1" x14ac:dyDescent="0.2">
      <c r="A121" s="93" t="s">
        <v>77</v>
      </c>
      <c r="B121" s="94"/>
      <c r="C121" s="95"/>
      <c r="D121" s="263" t="s">
        <v>152</v>
      </c>
      <c r="E121" s="263"/>
      <c r="F121" s="263"/>
      <c r="G121" s="263"/>
      <c r="H121" s="263"/>
      <c r="I121" s="96"/>
      <c r="J121" s="263" t="s">
        <v>153</v>
      </c>
      <c r="K121" s="263"/>
      <c r="L121" s="263"/>
      <c r="M121" s="263"/>
      <c r="N121" s="263"/>
      <c r="O121" s="263"/>
      <c r="P121" s="263"/>
      <c r="Q121" s="263"/>
      <c r="R121" s="263"/>
      <c r="S121" s="263"/>
      <c r="T121" s="263"/>
      <c r="U121" s="263"/>
      <c r="V121" s="263"/>
      <c r="W121" s="263"/>
      <c r="X121" s="263"/>
      <c r="Y121" s="263"/>
      <c r="Z121" s="263"/>
      <c r="AA121" s="263"/>
      <c r="AB121" s="263"/>
      <c r="AC121" s="263"/>
      <c r="AD121" s="263"/>
      <c r="AE121" s="263"/>
      <c r="AF121" s="263"/>
      <c r="AG121" s="269">
        <f>'SO 06 - VRN'!J30</f>
        <v>0</v>
      </c>
      <c r="AH121" s="268"/>
      <c r="AI121" s="268"/>
      <c r="AJ121" s="268"/>
      <c r="AK121" s="268"/>
      <c r="AL121" s="268"/>
      <c r="AM121" s="268"/>
      <c r="AN121" s="269">
        <f t="shared" si="0"/>
        <v>0</v>
      </c>
      <c r="AO121" s="268"/>
      <c r="AP121" s="268"/>
      <c r="AQ121" s="97" t="s">
        <v>80</v>
      </c>
      <c r="AR121" s="98"/>
      <c r="AS121" s="111">
        <v>0</v>
      </c>
      <c r="AT121" s="112">
        <f t="shared" si="1"/>
        <v>0</v>
      </c>
      <c r="AU121" s="113">
        <f>'SO 06 - VRN'!P117</f>
        <v>0</v>
      </c>
      <c r="AV121" s="112">
        <f>'SO 06 - VRN'!J33</f>
        <v>0</v>
      </c>
      <c r="AW121" s="112">
        <f>'SO 06 - VRN'!J34</f>
        <v>0</v>
      </c>
      <c r="AX121" s="112">
        <f>'SO 06 - VRN'!J35</f>
        <v>0</v>
      </c>
      <c r="AY121" s="112">
        <f>'SO 06 - VRN'!J36</f>
        <v>0</v>
      </c>
      <c r="AZ121" s="112">
        <f>'SO 06 - VRN'!F33</f>
        <v>0</v>
      </c>
      <c r="BA121" s="112">
        <f>'SO 06 - VRN'!F34</f>
        <v>0</v>
      </c>
      <c r="BB121" s="112">
        <f>'SO 06 - VRN'!F35</f>
        <v>0</v>
      </c>
      <c r="BC121" s="112">
        <f>'SO 06 - VRN'!F36</f>
        <v>0</v>
      </c>
      <c r="BD121" s="114">
        <f>'SO 06 - VRN'!F37</f>
        <v>0</v>
      </c>
      <c r="BT121" s="103" t="s">
        <v>81</v>
      </c>
      <c r="BV121" s="103" t="s">
        <v>75</v>
      </c>
      <c r="BW121" s="103" t="s">
        <v>154</v>
      </c>
      <c r="BX121" s="103" t="s">
        <v>5</v>
      </c>
      <c r="CL121" s="103" t="s">
        <v>1</v>
      </c>
      <c r="CM121" s="103" t="s">
        <v>83</v>
      </c>
    </row>
    <row r="122" spans="1:91" s="2" customFormat="1" ht="30" customHeight="1" x14ac:dyDescent="0.2">
      <c r="A122" s="34"/>
      <c r="B122" s="35"/>
      <c r="C122" s="36"/>
      <c r="D122" s="36"/>
      <c r="E122" s="36"/>
      <c r="F122" s="36"/>
      <c r="G122" s="36"/>
      <c r="H122" s="36"/>
      <c r="I122" s="36"/>
      <c r="J122" s="36"/>
      <c r="K122" s="36"/>
      <c r="L122" s="36"/>
      <c r="M122" s="36"/>
      <c r="N122" s="36"/>
      <c r="O122" s="36"/>
      <c r="P122" s="36"/>
      <c r="Q122" s="36"/>
      <c r="R122" s="36"/>
      <c r="S122" s="36"/>
      <c r="T122" s="36"/>
      <c r="U122" s="36"/>
      <c r="V122" s="36"/>
      <c r="W122" s="36"/>
      <c r="X122" s="36"/>
      <c r="Y122" s="36"/>
      <c r="Z122" s="36"/>
      <c r="AA122" s="36"/>
      <c r="AB122" s="36"/>
      <c r="AC122" s="36"/>
      <c r="AD122" s="36"/>
      <c r="AE122" s="36"/>
      <c r="AF122" s="36"/>
      <c r="AG122" s="36"/>
      <c r="AH122" s="36"/>
      <c r="AI122" s="36"/>
      <c r="AJ122" s="36"/>
      <c r="AK122" s="36"/>
      <c r="AL122" s="36"/>
      <c r="AM122" s="36"/>
      <c r="AN122" s="36"/>
      <c r="AO122" s="36"/>
      <c r="AP122" s="36"/>
      <c r="AQ122" s="36"/>
      <c r="AR122" s="39"/>
      <c r="AS122" s="34"/>
      <c r="AT122" s="34"/>
      <c r="AU122" s="34"/>
      <c r="AV122" s="34"/>
      <c r="AW122" s="34"/>
      <c r="AX122" s="34"/>
      <c r="AY122" s="34"/>
      <c r="AZ122" s="34"/>
      <c r="BA122" s="34"/>
      <c r="BB122" s="34"/>
      <c r="BC122" s="34"/>
      <c r="BD122" s="34"/>
      <c r="BE122" s="34"/>
    </row>
    <row r="123" spans="1:91" s="2" customFormat="1" ht="6.95" customHeight="1" x14ac:dyDescent="0.2">
      <c r="A123" s="34"/>
      <c r="B123" s="54"/>
      <c r="C123" s="55"/>
      <c r="D123" s="55"/>
      <c r="E123" s="55"/>
      <c r="F123" s="55"/>
      <c r="G123" s="55"/>
      <c r="H123" s="55"/>
      <c r="I123" s="55"/>
      <c r="J123" s="55"/>
      <c r="K123" s="55"/>
      <c r="L123" s="55"/>
      <c r="M123" s="55"/>
      <c r="N123" s="55"/>
      <c r="O123" s="55"/>
      <c r="P123" s="55"/>
      <c r="Q123" s="55"/>
      <c r="R123" s="55"/>
      <c r="S123" s="55"/>
      <c r="T123" s="55"/>
      <c r="U123" s="55"/>
      <c r="V123" s="55"/>
      <c r="W123" s="55"/>
      <c r="X123" s="55"/>
      <c r="Y123" s="55"/>
      <c r="Z123" s="55"/>
      <c r="AA123" s="55"/>
      <c r="AB123" s="55"/>
      <c r="AC123" s="55"/>
      <c r="AD123" s="55"/>
      <c r="AE123" s="55"/>
      <c r="AF123" s="55"/>
      <c r="AG123" s="55"/>
      <c r="AH123" s="55"/>
      <c r="AI123" s="55"/>
      <c r="AJ123" s="55"/>
      <c r="AK123" s="55"/>
      <c r="AL123" s="55"/>
      <c r="AM123" s="55"/>
      <c r="AN123" s="55"/>
      <c r="AO123" s="55"/>
      <c r="AP123" s="55"/>
      <c r="AQ123" s="55"/>
      <c r="AR123" s="39"/>
      <c r="AS123" s="34"/>
      <c r="AT123" s="34"/>
      <c r="AU123" s="34"/>
      <c r="AV123" s="34"/>
      <c r="AW123" s="34"/>
      <c r="AX123" s="34"/>
      <c r="AY123" s="34"/>
      <c r="AZ123" s="34"/>
      <c r="BA123" s="34"/>
      <c r="BB123" s="34"/>
      <c r="BC123" s="34"/>
      <c r="BD123" s="34"/>
      <c r="BE123" s="34"/>
    </row>
  </sheetData>
  <sheetProtection algorithmName="SHA-512" hashValue="78f0u5MKqccenqOO9B42im/agKXy21cF9Gu5lVWoeLyOFPh/oj+orTC3LUpynzrI7rdDS7G+7sUV7Y9vbzWhsQ==" saltValue="8cNUC/eUk/jw5VrHgcM/YVXQ7DmOtZGnWlIYdW71SRtFbAPf8Bfn7D9YCL6t0FP/KQG6s3IJu3rO0bVO4BIzMw==" spinCount="100000" sheet="1" objects="1" scenarios="1" formatColumns="0" formatRows="0"/>
  <mergeCells count="146">
    <mergeCell ref="AK35:AO35"/>
    <mergeCell ref="X35:AB35"/>
    <mergeCell ref="AR2:BE2"/>
    <mergeCell ref="BE5:BE34"/>
    <mergeCell ref="K5:AO5"/>
    <mergeCell ref="K6:AO6"/>
    <mergeCell ref="E14:AJ14"/>
    <mergeCell ref="E23:AN23"/>
    <mergeCell ref="AK26:AO26"/>
    <mergeCell ref="L28:P28"/>
    <mergeCell ref="W28:AE28"/>
    <mergeCell ref="AK28:AO28"/>
    <mergeCell ref="AK29:AO29"/>
    <mergeCell ref="W29:AE29"/>
    <mergeCell ref="L29:P29"/>
    <mergeCell ref="W30:AE30"/>
    <mergeCell ref="AK30:AO30"/>
    <mergeCell ref="L30:P30"/>
    <mergeCell ref="W31:AE31"/>
    <mergeCell ref="L31:P31"/>
    <mergeCell ref="AK31:AO31"/>
    <mergeCell ref="L32:P32"/>
    <mergeCell ref="W32:AE32"/>
    <mergeCell ref="AK32:AO32"/>
    <mergeCell ref="L33:P33"/>
    <mergeCell ref="W33:AE33"/>
    <mergeCell ref="AK33:AO33"/>
    <mergeCell ref="E103:I103"/>
    <mergeCell ref="AM87:AN87"/>
    <mergeCell ref="AM89:AP89"/>
    <mergeCell ref="AS89:AT91"/>
    <mergeCell ref="AM90:AP90"/>
    <mergeCell ref="AN92:AP92"/>
    <mergeCell ref="AG92:AM92"/>
    <mergeCell ref="AG95:AM95"/>
    <mergeCell ref="AN95:AP95"/>
    <mergeCell ref="AN96:AP96"/>
    <mergeCell ref="AG96:AM96"/>
    <mergeCell ref="AN97:AP97"/>
    <mergeCell ref="AG97:AM97"/>
    <mergeCell ref="AN98:AP98"/>
    <mergeCell ref="AG98:AM98"/>
    <mergeCell ref="AN99:AP99"/>
    <mergeCell ref="AG99:AM99"/>
    <mergeCell ref="AN100:AP100"/>
    <mergeCell ref="AG100:AM100"/>
    <mergeCell ref="AG94:AM94"/>
    <mergeCell ref="AN94:AP94"/>
    <mergeCell ref="AN120:AP120"/>
    <mergeCell ref="AG120:AM120"/>
    <mergeCell ref="AN121:AP121"/>
    <mergeCell ref="AG121:AM121"/>
    <mergeCell ref="L85:AO85"/>
    <mergeCell ref="I92:AF92"/>
    <mergeCell ref="C92:G92"/>
    <mergeCell ref="J95:AF95"/>
    <mergeCell ref="D95:H95"/>
    <mergeCell ref="J96:AF96"/>
    <mergeCell ref="D96:H96"/>
    <mergeCell ref="K97:AF97"/>
    <mergeCell ref="E97:I97"/>
    <mergeCell ref="K98:AF98"/>
    <mergeCell ref="E98:I98"/>
    <mergeCell ref="K99:AF99"/>
    <mergeCell ref="E99:I99"/>
    <mergeCell ref="K100:AF100"/>
    <mergeCell ref="E100:I100"/>
    <mergeCell ref="K101:AF101"/>
    <mergeCell ref="E101:I101"/>
    <mergeCell ref="K102:AF102"/>
    <mergeCell ref="E102:I102"/>
    <mergeCell ref="K103:AF103"/>
    <mergeCell ref="AG115:AM115"/>
    <mergeCell ref="AN115:AP115"/>
    <mergeCell ref="AN116:AP116"/>
    <mergeCell ref="AG116:AM116"/>
    <mergeCell ref="AN117:AP117"/>
    <mergeCell ref="AG117:AM117"/>
    <mergeCell ref="AN118:AP118"/>
    <mergeCell ref="AG118:AM118"/>
    <mergeCell ref="AN119:AP119"/>
    <mergeCell ref="AG119:AM119"/>
    <mergeCell ref="AN110:AP110"/>
    <mergeCell ref="AG110:AM110"/>
    <mergeCell ref="AN111:AP111"/>
    <mergeCell ref="AG111:AM111"/>
    <mergeCell ref="AN112:AP112"/>
    <mergeCell ref="AG112:AM112"/>
    <mergeCell ref="AG113:AM113"/>
    <mergeCell ref="AN113:AP113"/>
    <mergeCell ref="AN114:AP114"/>
    <mergeCell ref="AG114:AM114"/>
    <mergeCell ref="E119:I119"/>
    <mergeCell ref="K119:AF119"/>
    <mergeCell ref="E120:I120"/>
    <mergeCell ref="K120:AF120"/>
    <mergeCell ref="D121:H121"/>
    <mergeCell ref="J121:AF121"/>
    <mergeCell ref="AG101:AM101"/>
    <mergeCell ref="AN101:AP101"/>
    <mergeCell ref="AN102:AP102"/>
    <mergeCell ref="AG102:AM102"/>
    <mergeCell ref="AG103:AM103"/>
    <mergeCell ref="AN103:AP103"/>
    <mergeCell ref="AG104:AM104"/>
    <mergeCell ref="AN104:AP104"/>
    <mergeCell ref="AG105:AM105"/>
    <mergeCell ref="AN105:AP105"/>
    <mergeCell ref="AG106:AM106"/>
    <mergeCell ref="AN106:AP106"/>
    <mergeCell ref="AN107:AP107"/>
    <mergeCell ref="AG107:AM107"/>
    <mergeCell ref="AG108:AM108"/>
    <mergeCell ref="AN108:AP108"/>
    <mergeCell ref="AG109:AM109"/>
    <mergeCell ref="AN109:AP109"/>
    <mergeCell ref="K114:AF114"/>
    <mergeCell ref="E114:I114"/>
    <mergeCell ref="J115:AF115"/>
    <mergeCell ref="D115:H115"/>
    <mergeCell ref="E116:I116"/>
    <mergeCell ref="K116:AF116"/>
    <mergeCell ref="K117:AF117"/>
    <mergeCell ref="E117:I117"/>
    <mergeCell ref="K118:AF118"/>
    <mergeCell ref="E118:I118"/>
    <mergeCell ref="E109:I109"/>
    <mergeCell ref="K109:AF109"/>
    <mergeCell ref="E110:I110"/>
    <mergeCell ref="K110:AF110"/>
    <mergeCell ref="K111:AF111"/>
    <mergeCell ref="E111:I111"/>
    <mergeCell ref="K112:AF112"/>
    <mergeCell ref="E112:I112"/>
    <mergeCell ref="K113:AF113"/>
    <mergeCell ref="E113:I113"/>
    <mergeCell ref="J104:AF104"/>
    <mergeCell ref="D104:H104"/>
    <mergeCell ref="K105:AF105"/>
    <mergeCell ref="E105:I105"/>
    <mergeCell ref="K106:AF106"/>
    <mergeCell ref="E106:I106"/>
    <mergeCell ref="K107:AF107"/>
    <mergeCell ref="E107:I107"/>
    <mergeCell ref="J108:AF108"/>
    <mergeCell ref="D108:H108"/>
  </mergeCells>
  <hyperlinks>
    <hyperlink ref="A95" location="'SO 01 - Oprava železniční...'!C2" display="/" xr:uid="{00000000-0004-0000-0000-000000000000}"/>
    <hyperlink ref="A97" location="'01 - Oprava P2222'!C2" display="/" xr:uid="{00000000-0004-0000-0000-000001000000}"/>
    <hyperlink ref="A98" location="'02 - Oprava P2223'!C2" display="/" xr:uid="{00000000-0004-0000-0000-000002000000}"/>
    <hyperlink ref="A99" location="'03 - Oprava P2225'!C2" display="/" xr:uid="{00000000-0004-0000-0000-000003000000}"/>
    <hyperlink ref="A100" location="'04 - Oprava P2228'!C2" display="/" xr:uid="{00000000-0004-0000-0000-000004000000}"/>
    <hyperlink ref="A101" location="'05 - Oprava P2219'!C2" display="/" xr:uid="{00000000-0004-0000-0000-000005000000}"/>
    <hyperlink ref="A102" location="'06 - Oprava P2221'!C2" display="/" xr:uid="{00000000-0004-0000-0000-000006000000}"/>
    <hyperlink ref="A103" location="'07 - Oprava P2220'!C2" display="/" xr:uid="{00000000-0004-0000-0000-000007000000}"/>
    <hyperlink ref="A105" location="'01 - Prodloužení nástupiš...'!C2" display="/" xr:uid="{00000000-0004-0000-0000-000008000000}"/>
    <hyperlink ref="A106" location="'02 - Prodloužení nástupiš...'!C2" display="/" xr:uid="{00000000-0004-0000-0000-000009000000}"/>
    <hyperlink ref="A107" location="'03 - Prodloužení nástupiš...'!C2" display="/" xr:uid="{00000000-0004-0000-0000-00000A000000}"/>
    <hyperlink ref="A109" location="'PS01a - UOŽI-Osvětlení ná...'!C2" display="/" xr:uid="{00000000-0004-0000-0000-00000B000000}"/>
    <hyperlink ref="A110" location="'PS01b - URS-Osvětlení nás...'!C2" display="/" xr:uid="{00000000-0004-0000-0000-00000C000000}"/>
    <hyperlink ref="A111" location="'PS02a - UOŽI-Osvětlení ná...'!C2" display="/" xr:uid="{00000000-0004-0000-0000-00000D000000}"/>
    <hyperlink ref="A112" location="'PS02b - URS-Osvětlení nás...'!C2" display="/" xr:uid="{00000000-0004-0000-0000-00000E000000}"/>
    <hyperlink ref="A113" location="'PS03a - UOŽI-Osvětlení ná...'!C2" display="/" xr:uid="{00000000-0004-0000-0000-00000F000000}"/>
    <hyperlink ref="A114" location="'PS03b - URS-Osvětlení nás...'!C2" display="/" xr:uid="{00000000-0004-0000-0000-000010000000}"/>
    <hyperlink ref="A116" location="'01 - Loděnice technologic...'!C2" display="/" xr:uid="{00000000-0004-0000-0000-000011000000}"/>
    <hyperlink ref="A117" location="'02 - Loděnice stavební část'!C2" display="/" xr:uid="{00000000-0004-0000-0000-000012000000}"/>
    <hyperlink ref="A118" location="'03 - Vráž u Berouna stave...'!C2" display="/" xr:uid="{00000000-0004-0000-0000-000013000000}"/>
    <hyperlink ref="A119" location="'04 - Beroun Závodí techno...'!C2" display="/" xr:uid="{00000000-0004-0000-0000-000014000000}"/>
    <hyperlink ref="A120" location="'05 - Beroun Závodí staveb...'!C2" display="/" xr:uid="{00000000-0004-0000-0000-000015000000}"/>
    <hyperlink ref="A121" location="'SO 06 - VRN'!C2" display="/" xr:uid="{00000000-0004-0000-0000-000016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BM215"/>
  <sheetViews>
    <sheetView showGridLines="0" topLeftCell="A142" workbookViewId="0">
      <selection activeCell="F151" sqref="F151"/>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95"/>
      <c r="M2" s="295"/>
      <c r="N2" s="295"/>
      <c r="O2" s="295"/>
      <c r="P2" s="295"/>
      <c r="Q2" s="295"/>
      <c r="R2" s="295"/>
      <c r="S2" s="295"/>
      <c r="T2" s="295"/>
      <c r="U2" s="295"/>
      <c r="V2" s="295"/>
      <c r="AT2" s="17" t="s">
        <v>113</v>
      </c>
    </row>
    <row r="3" spans="1:46" s="1" customFormat="1" ht="6.95" customHeight="1" x14ac:dyDescent="0.2">
      <c r="B3" s="115"/>
      <c r="C3" s="116"/>
      <c r="D3" s="116"/>
      <c r="E3" s="116"/>
      <c r="F3" s="116"/>
      <c r="G3" s="116"/>
      <c r="H3" s="116"/>
      <c r="I3" s="116"/>
      <c r="J3" s="116"/>
      <c r="K3" s="116"/>
      <c r="L3" s="20"/>
      <c r="AT3" s="17" t="s">
        <v>83</v>
      </c>
    </row>
    <row r="4" spans="1:46" s="1" customFormat="1" ht="24.95" customHeight="1" x14ac:dyDescent="0.2">
      <c r="B4" s="20"/>
      <c r="D4" s="117" t="s">
        <v>155</v>
      </c>
      <c r="L4" s="20"/>
      <c r="M4" s="118" t="s">
        <v>10</v>
      </c>
      <c r="AT4" s="17" t="s">
        <v>4</v>
      </c>
    </row>
    <row r="5" spans="1:46" s="1" customFormat="1" ht="6.95" customHeight="1" x14ac:dyDescent="0.2">
      <c r="B5" s="20"/>
      <c r="L5" s="20"/>
    </row>
    <row r="6" spans="1:46" s="1" customFormat="1" ht="12" customHeight="1" x14ac:dyDescent="0.2">
      <c r="B6" s="20"/>
      <c r="D6" s="119" t="s">
        <v>16</v>
      </c>
      <c r="L6" s="20"/>
    </row>
    <row r="7" spans="1:46" s="1" customFormat="1" ht="16.5" customHeight="1" x14ac:dyDescent="0.2">
      <c r="B7" s="20"/>
      <c r="E7" s="311" t="str">
        <f>'Rekapitulace stavby'!K6</f>
        <v>16 -Oprava trati v úseku Praha Smíchov - Beroun Závodí</v>
      </c>
      <c r="F7" s="312"/>
      <c r="G7" s="312"/>
      <c r="H7" s="312"/>
      <c r="L7" s="20"/>
    </row>
    <row r="8" spans="1:46" s="1" customFormat="1" ht="12" customHeight="1" x14ac:dyDescent="0.2">
      <c r="B8" s="20"/>
      <c r="D8" s="119" t="s">
        <v>156</v>
      </c>
      <c r="L8" s="20"/>
    </row>
    <row r="9" spans="1:46" s="2" customFormat="1" ht="16.5" customHeight="1" x14ac:dyDescent="0.2">
      <c r="A9" s="34"/>
      <c r="B9" s="39"/>
      <c r="C9" s="34"/>
      <c r="D9" s="34"/>
      <c r="E9" s="311" t="s">
        <v>806</v>
      </c>
      <c r="F9" s="314"/>
      <c r="G9" s="314"/>
      <c r="H9" s="314"/>
      <c r="I9" s="34"/>
      <c r="J9" s="34"/>
      <c r="K9" s="34"/>
      <c r="L9" s="51"/>
      <c r="S9" s="34"/>
      <c r="T9" s="34"/>
      <c r="U9" s="34"/>
      <c r="V9" s="34"/>
      <c r="W9" s="34"/>
      <c r="X9" s="34"/>
      <c r="Y9" s="34"/>
      <c r="Z9" s="34"/>
      <c r="AA9" s="34"/>
      <c r="AB9" s="34"/>
      <c r="AC9" s="34"/>
      <c r="AD9" s="34"/>
      <c r="AE9" s="34"/>
    </row>
    <row r="10" spans="1:46" s="2" customFormat="1" ht="12" customHeight="1" x14ac:dyDescent="0.2">
      <c r="A10" s="34"/>
      <c r="B10" s="39"/>
      <c r="C10" s="34"/>
      <c r="D10" s="119" t="s">
        <v>486</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x14ac:dyDescent="0.2">
      <c r="A11" s="34"/>
      <c r="B11" s="39"/>
      <c r="C11" s="34"/>
      <c r="D11" s="34"/>
      <c r="E11" s="313" t="s">
        <v>807</v>
      </c>
      <c r="F11" s="314"/>
      <c r="G11" s="314"/>
      <c r="H11" s="314"/>
      <c r="I11" s="34"/>
      <c r="J11" s="34"/>
      <c r="K11" s="34"/>
      <c r="L11" s="51"/>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x14ac:dyDescent="0.2">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x14ac:dyDescent="0.2">
      <c r="A14" s="34"/>
      <c r="B14" s="39"/>
      <c r="C14" s="34"/>
      <c r="D14" s="119" t="s">
        <v>20</v>
      </c>
      <c r="E14" s="34"/>
      <c r="F14" s="110" t="s">
        <v>21</v>
      </c>
      <c r="G14" s="34"/>
      <c r="H14" s="34"/>
      <c r="I14" s="119" t="s">
        <v>22</v>
      </c>
      <c r="J14" s="120" t="str">
        <f>'Rekapitulace stavby'!AN8</f>
        <v>4. 4. 2022</v>
      </c>
      <c r="K14" s="34"/>
      <c r="L14" s="51"/>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x14ac:dyDescent="0.2">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customHeight="1" x14ac:dyDescent="0.2">
      <c r="A17" s="34"/>
      <c r="B17" s="39"/>
      <c r="C17" s="34"/>
      <c r="D17" s="34"/>
      <c r="E17" s="110" t="str">
        <f>IF('Rekapitulace stavby'!E11="","",'Rekapitulace stavby'!E11)</f>
        <v xml:space="preserve"> </v>
      </c>
      <c r="F17" s="34"/>
      <c r="G17" s="34"/>
      <c r="H17" s="34"/>
      <c r="I17" s="119" t="s">
        <v>26</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x14ac:dyDescent="0.2">
      <c r="A19" s="34"/>
      <c r="B19" s="39"/>
      <c r="C19" s="34"/>
      <c r="D19" s="119" t="s">
        <v>27</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x14ac:dyDescent="0.2">
      <c r="A20" s="34"/>
      <c r="B20" s="39"/>
      <c r="C20" s="34"/>
      <c r="D20" s="34"/>
      <c r="E20" s="315" t="str">
        <f>'Rekapitulace stavby'!E14</f>
        <v>Vyplň údaj</v>
      </c>
      <c r="F20" s="316"/>
      <c r="G20" s="316"/>
      <c r="H20" s="316"/>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x14ac:dyDescent="0.2">
      <c r="A22" s="34"/>
      <c r="B22" s="39"/>
      <c r="C22" s="34"/>
      <c r="D22" s="119" t="s">
        <v>29</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x14ac:dyDescent="0.2">
      <c r="A23" s="34"/>
      <c r="B23" s="39"/>
      <c r="C23" s="34"/>
      <c r="D23" s="34"/>
      <c r="E23" s="110" t="str">
        <f>IF('Rekapitulace stavby'!E17="","",'Rekapitulace stavby'!E17)</f>
        <v xml:space="preserve"> </v>
      </c>
      <c r="F23" s="34"/>
      <c r="G23" s="34"/>
      <c r="H23" s="34"/>
      <c r="I23" s="119" t="s">
        <v>26</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x14ac:dyDescent="0.2">
      <c r="A25" s="34"/>
      <c r="B25" s="39"/>
      <c r="C25" s="34"/>
      <c r="D25" s="119" t="s">
        <v>31</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x14ac:dyDescent="0.2">
      <c r="A26" s="34"/>
      <c r="B26" s="39"/>
      <c r="C26" s="34"/>
      <c r="D26" s="34"/>
      <c r="E26" s="110" t="str">
        <f>IF('Rekapitulace stavby'!E20="","",'Rekapitulace stavby'!E20)</f>
        <v xml:space="preserve"> </v>
      </c>
      <c r="F26" s="34"/>
      <c r="G26" s="34"/>
      <c r="H26" s="34"/>
      <c r="I26" s="119" t="s">
        <v>26</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x14ac:dyDescent="0.2">
      <c r="A28" s="34"/>
      <c r="B28" s="39"/>
      <c r="C28" s="34"/>
      <c r="D28" s="119" t="s">
        <v>32</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x14ac:dyDescent="0.2">
      <c r="A29" s="121"/>
      <c r="B29" s="122"/>
      <c r="C29" s="121"/>
      <c r="D29" s="121"/>
      <c r="E29" s="317" t="s">
        <v>1</v>
      </c>
      <c r="F29" s="317"/>
      <c r="G29" s="317"/>
      <c r="H29" s="317"/>
      <c r="I29" s="121"/>
      <c r="J29" s="121"/>
      <c r="K29" s="121"/>
      <c r="L29" s="123"/>
      <c r="S29" s="121"/>
      <c r="T29" s="121"/>
      <c r="U29" s="121"/>
      <c r="V29" s="121"/>
      <c r="W29" s="121"/>
      <c r="X29" s="121"/>
      <c r="Y29" s="121"/>
      <c r="Z29" s="121"/>
      <c r="AA29" s="121"/>
      <c r="AB29" s="121"/>
      <c r="AC29" s="121"/>
      <c r="AD29" s="121"/>
      <c r="AE29" s="121"/>
    </row>
    <row r="30" spans="1:31" s="2" customFormat="1" ht="6.95" customHeight="1" x14ac:dyDescent="0.2">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x14ac:dyDescent="0.2">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x14ac:dyDescent="0.2">
      <c r="A32" s="34"/>
      <c r="B32" s="39"/>
      <c r="C32" s="34"/>
      <c r="D32" s="125" t="s">
        <v>33</v>
      </c>
      <c r="E32" s="34"/>
      <c r="F32" s="34"/>
      <c r="G32" s="34"/>
      <c r="H32" s="34"/>
      <c r="I32" s="34"/>
      <c r="J32" s="126">
        <f>ROUND(J123, 2)</f>
        <v>0</v>
      </c>
      <c r="K32" s="34"/>
      <c r="L32" s="51"/>
      <c r="S32" s="34"/>
      <c r="T32" s="34"/>
      <c r="U32" s="34"/>
      <c r="V32" s="34"/>
      <c r="W32" s="34"/>
      <c r="X32" s="34"/>
      <c r="Y32" s="34"/>
      <c r="Z32" s="34"/>
      <c r="AA32" s="34"/>
      <c r="AB32" s="34"/>
      <c r="AC32" s="34"/>
      <c r="AD32" s="34"/>
      <c r="AE32" s="34"/>
    </row>
    <row r="33" spans="1:31" s="2" customFormat="1" ht="6.95" customHeight="1" x14ac:dyDescent="0.2">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7" t="s">
        <v>35</v>
      </c>
      <c r="G34" s="34"/>
      <c r="H34" s="34"/>
      <c r="I34" s="127" t="s">
        <v>34</v>
      </c>
      <c r="J34" s="127" t="s">
        <v>36</v>
      </c>
      <c r="K34" s="34"/>
      <c r="L34" s="51"/>
      <c r="S34" s="34"/>
      <c r="T34" s="34"/>
      <c r="U34" s="34"/>
      <c r="V34" s="34"/>
      <c r="W34" s="34"/>
      <c r="X34" s="34"/>
      <c r="Y34" s="34"/>
      <c r="Z34" s="34"/>
      <c r="AA34" s="34"/>
      <c r="AB34" s="34"/>
      <c r="AC34" s="34"/>
      <c r="AD34" s="34"/>
      <c r="AE34" s="34"/>
    </row>
    <row r="35" spans="1:31" s="2" customFormat="1" ht="14.45" customHeight="1" x14ac:dyDescent="0.2">
      <c r="A35" s="34"/>
      <c r="B35" s="39"/>
      <c r="C35" s="34"/>
      <c r="D35" s="128" t="s">
        <v>37</v>
      </c>
      <c r="E35" s="119" t="s">
        <v>38</v>
      </c>
      <c r="F35" s="129">
        <f>ROUND((SUM(BE123:BE214)),  2)</f>
        <v>0</v>
      </c>
      <c r="G35" s="34"/>
      <c r="H35" s="34"/>
      <c r="I35" s="130">
        <v>0.21</v>
      </c>
      <c r="J35" s="129">
        <f>ROUND(((SUM(BE123:BE214))*I35),  2)</f>
        <v>0</v>
      </c>
      <c r="K35" s="34"/>
      <c r="L35" s="51"/>
      <c r="S35" s="34"/>
      <c r="T35" s="34"/>
      <c r="U35" s="34"/>
      <c r="V35" s="34"/>
      <c r="W35" s="34"/>
      <c r="X35" s="34"/>
      <c r="Y35" s="34"/>
      <c r="Z35" s="34"/>
      <c r="AA35" s="34"/>
      <c r="AB35" s="34"/>
      <c r="AC35" s="34"/>
      <c r="AD35" s="34"/>
      <c r="AE35" s="34"/>
    </row>
    <row r="36" spans="1:31" s="2" customFormat="1" ht="14.45" customHeight="1" x14ac:dyDescent="0.2">
      <c r="A36" s="34"/>
      <c r="B36" s="39"/>
      <c r="C36" s="34"/>
      <c r="D36" s="34"/>
      <c r="E36" s="119" t="s">
        <v>39</v>
      </c>
      <c r="F36" s="129">
        <f>ROUND((SUM(BF123:BF214)),  2)</f>
        <v>0</v>
      </c>
      <c r="G36" s="34"/>
      <c r="H36" s="34"/>
      <c r="I36" s="130">
        <v>0.15</v>
      </c>
      <c r="J36" s="129">
        <f>ROUND(((SUM(BF123:BF214))*I36),  2)</f>
        <v>0</v>
      </c>
      <c r="K36" s="34"/>
      <c r="L36" s="51"/>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9" t="s">
        <v>40</v>
      </c>
      <c r="F37" s="129">
        <f>ROUND((SUM(BG123:BG214)),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9" t="s">
        <v>41</v>
      </c>
      <c r="F38" s="129">
        <f>ROUND((SUM(BH123:BH214)),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9" t="s">
        <v>42</v>
      </c>
      <c r="F39" s="129">
        <f>ROUND((SUM(BI123:BI214)),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x14ac:dyDescent="0.2">
      <c r="A41" s="34"/>
      <c r="B41" s="39"/>
      <c r="C41" s="131"/>
      <c r="D41" s="132" t="s">
        <v>43</v>
      </c>
      <c r="E41" s="133"/>
      <c r="F41" s="133"/>
      <c r="G41" s="134" t="s">
        <v>44</v>
      </c>
      <c r="H41" s="135" t="s">
        <v>45</v>
      </c>
      <c r="I41" s="133"/>
      <c r="J41" s="136">
        <f>SUM(J32:J39)</f>
        <v>0</v>
      </c>
      <c r="K41" s="137"/>
      <c r="L41" s="51"/>
      <c r="S41" s="34"/>
      <c r="T41" s="34"/>
      <c r="U41" s="34"/>
      <c r="V41" s="34"/>
      <c r="W41" s="34"/>
      <c r="X41" s="34"/>
      <c r="Y41" s="34"/>
      <c r="Z41" s="34"/>
      <c r="AA41" s="34"/>
      <c r="AB41" s="34"/>
      <c r="AC41" s="34"/>
      <c r="AD41" s="34"/>
      <c r="AE41" s="34"/>
    </row>
    <row r="42" spans="1:31" s="2" customFormat="1" ht="14.45" customHeight="1" x14ac:dyDescent="0.2">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51"/>
      <c r="D50" s="138" t="s">
        <v>46</v>
      </c>
      <c r="E50" s="139"/>
      <c r="F50" s="139"/>
      <c r="G50" s="138" t="s">
        <v>47</v>
      </c>
      <c r="H50" s="139"/>
      <c r="I50" s="139"/>
      <c r="J50" s="139"/>
      <c r="K50" s="139"/>
      <c r="L50" s="51"/>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34"/>
      <c r="B61" s="39"/>
      <c r="C61" s="34"/>
      <c r="D61" s="140" t="s">
        <v>48</v>
      </c>
      <c r="E61" s="141"/>
      <c r="F61" s="142" t="s">
        <v>49</v>
      </c>
      <c r="G61" s="140" t="s">
        <v>48</v>
      </c>
      <c r="H61" s="141"/>
      <c r="I61" s="141"/>
      <c r="J61" s="143" t="s">
        <v>49</v>
      </c>
      <c r="K61" s="141"/>
      <c r="L61" s="51"/>
      <c r="S61" s="34"/>
      <c r="T61" s="34"/>
      <c r="U61" s="34"/>
      <c r="V61" s="34"/>
      <c r="W61" s="34"/>
      <c r="X61" s="34"/>
      <c r="Y61" s="34"/>
      <c r="Z61" s="34"/>
      <c r="AA61" s="34"/>
      <c r="AB61" s="34"/>
      <c r="AC61" s="34"/>
      <c r="AD61" s="34"/>
      <c r="AE61" s="34"/>
    </row>
    <row r="62" spans="1:31" x14ac:dyDescent="0.2">
      <c r="B62" s="20"/>
      <c r="L62" s="20"/>
    </row>
    <row r="63" spans="1:31" x14ac:dyDescent="0.2">
      <c r="B63" s="20"/>
      <c r="L63" s="20"/>
    </row>
    <row r="64" spans="1:31" x14ac:dyDescent="0.2">
      <c r="B64" s="20"/>
      <c r="L64" s="20"/>
    </row>
    <row r="65" spans="1:31" s="2" customFormat="1" ht="12.75" x14ac:dyDescent="0.2">
      <c r="A65" s="34"/>
      <c r="B65" s="39"/>
      <c r="C65" s="34"/>
      <c r="D65" s="138" t="s">
        <v>50</v>
      </c>
      <c r="E65" s="144"/>
      <c r="F65" s="144"/>
      <c r="G65" s="138" t="s">
        <v>51</v>
      </c>
      <c r="H65" s="144"/>
      <c r="I65" s="144"/>
      <c r="J65" s="144"/>
      <c r="K65" s="144"/>
      <c r="L65" s="51"/>
      <c r="S65" s="34"/>
      <c r="T65" s="34"/>
      <c r="U65" s="34"/>
      <c r="V65" s="34"/>
      <c r="W65" s="34"/>
      <c r="X65" s="34"/>
      <c r="Y65" s="34"/>
      <c r="Z65" s="34"/>
      <c r="AA65" s="34"/>
      <c r="AB65" s="34"/>
      <c r="AC65" s="34"/>
      <c r="AD65" s="34"/>
      <c r="AE65" s="34"/>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34"/>
      <c r="B76" s="39"/>
      <c r="C76" s="34"/>
      <c r="D76" s="140" t="s">
        <v>48</v>
      </c>
      <c r="E76" s="141"/>
      <c r="F76" s="142" t="s">
        <v>49</v>
      </c>
      <c r="G76" s="140" t="s">
        <v>48</v>
      </c>
      <c r="H76" s="141"/>
      <c r="I76" s="141"/>
      <c r="J76" s="143" t="s">
        <v>49</v>
      </c>
      <c r="K76" s="141"/>
      <c r="L76" s="51"/>
      <c r="S76" s="34"/>
      <c r="T76" s="34"/>
      <c r="U76" s="34"/>
      <c r="V76" s="34"/>
      <c r="W76" s="34"/>
      <c r="X76" s="34"/>
      <c r="Y76" s="34"/>
      <c r="Z76" s="34"/>
      <c r="AA76" s="34"/>
      <c r="AB76" s="34"/>
      <c r="AC76" s="34"/>
      <c r="AD76" s="34"/>
      <c r="AE76" s="34"/>
    </row>
    <row r="77" spans="1:31" s="2" customFormat="1" ht="14.45" customHeight="1" x14ac:dyDescent="0.2">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5" customHeight="1" x14ac:dyDescent="0.2">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x14ac:dyDescent="0.2">
      <c r="A82" s="34"/>
      <c r="B82" s="35"/>
      <c r="C82" s="23" t="s">
        <v>158</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x14ac:dyDescent="0.2">
      <c r="A85" s="34"/>
      <c r="B85" s="35"/>
      <c r="C85" s="36"/>
      <c r="D85" s="36"/>
      <c r="E85" s="309" t="str">
        <f>E7</f>
        <v>16 -Oprava trati v úseku Praha Smíchov - Beroun Závodí</v>
      </c>
      <c r="F85" s="310"/>
      <c r="G85" s="310"/>
      <c r="H85" s="310"/>
      <c r="I85" s="36"/>
      <c r="J85" s="36"/>
      <c r="K85" s="36"/>
      <c r="L85" s="51"/>
      <c r="S85" s="34"/>
      <c r="T85" s="34"/>
      <c r="U85" s="34"/>
      <c r="V85" s="34"/>
      <c r="W85" s="34"/>
      <c r="X85" s="34"/>
      <c r="Y85" s="34"/>
      <c r="Z85" s="34"/>
      <c r="AA85" s="34"/>
      <c r="AB85" s="34"/>
      <c r="AC85" s="34"/>
      <c r="AD85" s="34"/>
      <c r="AE85" s="34"/>
    </row>
    <row r="86" spans="1:31" s="1" customFormat="1" ht="12" customHeight="1" x14ac:dyDescent="0.2">
      <c r="B86" s="21"/>
      <c r="C86" s="29" t="s">
        <v>156</v>
      </c>
      <c r="D86" s="22"/>
      <c r="E86" s="22"/>
      <c r="F86" s="22"/>
      <c r="G86" s="22"/>
      <c r="H86" s="22"/>
      <c r="I86" s="22"/>
      <c r="J86" s="22"/>
      <c r="K86" s="22"/>
      <c r="L86" s="20"/>
    </row>
    <row r="87" spans="1:31" s="2" customFormat="1" ht="16.5" customHeight="1" x14ac:dyDescent="0.2">
      <c r="A87" s="34"/>
      <c r="B87" s="35"/>
      <c r="C87" s="36"/>
      <c r="D87" s="36"/>
      <c r="E87" s="309" t="s">
        <v>806</v>
      </c>
      <c r="F87" s="308"/>
      <c r="G87" s="308"/>
      <c r="H87" s="308"/>
      <c r="I87" s="36"/>
      <c r="J87" s="36"/>
      <c r="K87" s="36"/>
      <c r="L87" s="51"/>
      <c r="S87" s="34"/>
      <c r="T87" s="34"/>
      <c r="U87" s="34"/>
      <c r="V87" s="34"/>
      <c r="W87" s="34"/>
      <c r="X87" s="34"/>
      <c r="Y87" s="34"/>
      <c r="Z87" s="34"/>
      <c r="AA87" s="34"/>
      <c r="AB87" s="34"/>
      <c r="AC87" s="34"/>
      <c r="AD87" s="34"/>
      <c r="AE87" s="34"/>
    </row>
    <row r="88" spans="1:31" s="2" customFormat="1" ht="12" customHeight="1" x14ac:dyDescent="0.2">
      <c r="A88" s="34"/>
      <c r="B88" s="35"/>
      <c r="C88" s="29" t="s">
        <v>486</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x14ac:dyDescent="0.2">
      <c r="A89" s="34"/>
      <c r="B89" s="35"/>
      <c r="C89" s="36"/>
      <c r="D89" s="36"/>
      <c r="E89" s="270" t="str">
        <f>E11</f>
        <v>01 - Prodloužení nástupiště Loděnice</v>
      </c>
      <c r="F89" s="308"/>
      <c r="G89" s="308"/>
      <c r="H89" s="308"/>
      <c r="I89" s="36"/>
      <c r="J89" s="36"/>
      <c r="K89" s="36"/>
      <c r="L89" s="51"/>
      <c r="S89" s="34"/>
      <c r="T89" s="34"/>
      <c r="U89" s="34"/>
      <c r="V89" s="34"/>
      <c r="W89" s="34"/>
      <c r="X89" s="34"/>
      <c r="Y89" s="34"/>
      <c r="Z89" s="34"/>
      <c r="AA89" s="34"/>
      <c r="AB89" s="34"/>
      <c r="AC89" s="34"/>
      <c r="AD89" s="34"/>
      <c r="AE89" s="34"/>
    </row>
    <row r="90" spans="1:31" s="2" customFormat="1" ht="6.95"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x14ac:dyDescent="0.2">
      <c r="A91" s="34"/>
      <c r="B91" s="35"/>
      <c r="C91" s="29" t="s">
        <v>20</v>
      </c>
      <c r="D91" s="36"/>
      <c r="E91" s="36"/>
      <c r="F91" s="27" t="str">
        <f>F14</f>
        <v xml:space="preserve"> </v>
      </c>
      <c r="G91" s="36"/>
      <c r="H91" s="36"/>
      <c r="I91" s="29" t="s">
        <v>22</v>
      </c>
      <c r="J91" s="66" t="str">
        <f>IF(J14="","",J14)</f>
        <v>4. 4. 2022</v>
      </c>
      <c r="K91" s="36"/>
      <c r="L91" s="51"/>
      <c r="S91" s="34"/>
      <c r="T91" s="34"/>
      <c r="U91" s="34"/>
      <c r="V91" s="34"/>
      <c r="W91" s="34"/>
      <c r="X91" s="34"/>
      <c r="Y91" s="34"/>
      <c r="Z91" s="34"/>
      <c r="AA91" s="34"/>
      <c r="AB91" s="34"/>
      <c r="AC91" s="34"/>
      <c r="AD91" s="34"/>
      <c r="AE91" s="34"/>
    </row>
    <row r="92" spans="1:31" s="2" customFormat="1" ht="6.95" customHeight="1" x14ac:dyDescent="0.2">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x14ac:dyDescent="0.2">
      <c r="A93" s="34"/>
      <c r="B93" s="35"/>
      <c r="C93" s="29" t="s">
        <v>24</v>
      </c>
      <c r="D93" s="36"/>
      <c r="E93" s="36"/>
      <c r="F93" s="27" t="str">
        <f>E17</f>
        <v xml:space="preserve"> </v>
      </c>
      <c r="G93" s="36"/>
      <c r="H93" s="36"/>
      <c r="I93" s="29" t="s">
        <v>29</v>
      </c>
      <c r="J93" s="32" t="str">
        <f>E23</f>
        <v xml:space="preserve"> </v>
      </c>
      <c r="K93" s="36"/>
      <c r="L93" s="51"/>
      <c r="S93" s="34"/>
      <c r="T93" s="34"/>
      <c r="U93" s="34"/>
      <c r="V93" s="34"/>
      <c r="W93" s="34"/>
      <c r="X93" s="34"/>
      <c r="Y93" s="34"/>
      <c r="Z93" s="34"/>
      <c r="AA93" s="34"/>
      <c r="AB93" s="34"/>
      <c r="AC93" s="34"/>
      <c r="AD93" s="34"/>
      <c r="AE93" s="34"/>
    </row>
    <row r="94" spans="1:31" s="2" customFormat="1" ht="15.2" customHeight="1" x14ac:dyDescent="0.2">
      <c r="A94" s="34"/>
      <c r="B94" s="35"/>
      <c r="C94" s="29" t="s">
        <v>27</v>
      </c>
      <c r="D94" s="36"/>
      <c r="E94" s="36"/>
      <c r="F94" s="27" t="str">
        <f>IF(E20="","",E20)</f>
        <v>Vyplň údaj</v>
      </c>
      <c r="G94" s="36"/>
      <c r="H94" s="36"/>
      <c r="I94" s="29" t="s">
        <v>31</v>
      </c>
      <c r="J94" s="32" t="str">
        <f>E26</f>
        <v xml:space="preserve"> </v>
      </c>
      <c r="K94" s="36"/>
      <c r="L94" s="51"/>
      <c r="S94" s="34"/>
      <c r="T94" s="34"/>
      <c r="U94" s="34"/>
      <c r="V94" s="34"/>
      <c r="W94" s="34"/>
      <c r="X94" s="34"/>
      <c r="Y94" s="34"/>
      <c r="Z94" s="34"/>
      <c r="AA94" s="34"/>
      <c r="AB94" s="34"/>
      <c r="AC94" s="34"/>
      <c r="AD94" s="34"/>
      <c r="AE94" s="34"/>
    </row>
    <row r="95" spans="1:31" s="2" customFormat="1" ht="10.35"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x14ac:dyDescent="0.2">
      <c r="A96" s="34"/>
      <c r="B96" s="35"/>
      <c r="C96" s="149" t="s">
        <v>159</v>
      </c>
      <c r="D96" s="150"/>
      <c r="E96" s="150"/>
      <c r="F96" s="150"/>
      <c r="G96" s="150"/>
      <c r="H96" s="150"/>
      <c r="I96" s="150"/>
      <c r="J96" s="151" t="s">
        <v>160</v>
      </c>
      <c r="K96" s="150"/>
      <c r="L96" s="51"/>
      <c r="S96" s="34"/>
      <c r="T96" s="34"/>
      <c r="U96" s="34"/>
      <c r="V96" s="34"/>
      <c r="W96" s="34"/>
      <c r="X96" s="34"/>
      <c r="Y96" s="34"/>
      <c r="Z96" s="34"/>
      <c r="AA96" s="34"/>
      <c r="AB96" s="34"/>
      <c r="AC96" s="34"/>
      <c r="AD96" s="34"/>
      <c r="AE96" s="34"/>
    </row>
    <row r="97" spans="1:47" s="2" customFormat="1" ht="10.35" customHeight="1" x14ac:dyDescent="0.2">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x14ac:dyDescent="0.2">
      <c r="A98" s="34"/>
      <c r="B98" s="35"/>
      <c r="C98" s="152" t="s">
        <v>161</v>
      </c>
      <c r="D98" s="36"/>
      <c r="E98" s="36"/>
      <c r="F98" s="36"/>
      <c r="G98" s="36"/>
      <c r="H98" s="36"/>
      <c r="I98" s="36"/>
      <c r="J98" s="84">
        <f>J123</f>
        <v>0</v>
      </c>
      <c r="K98" s="36"/>
      <c r="L98" s="51"/>
      <c r="S98" s="34"/>
      <c r="T98" s="34"/>
      <c r="U98" s="34"/>
      <c r="V98" s="34"/>
      <c r="W98" s="34"/>
      <c r="X98" s="34"/>
      <c r="Y98" s="34"/>
      <c r="Z98" s="34"/>
      <c r="AA98" s="34"/>
      <c r="AB98" s="34"/>
      <c r="AC98" s="34"/>
      <c r="AD98" s="34"/>
      <c r="AE98" s="34"/>
      <c r="AU98" s="17" t="s">
        <v>162</v>
      </c>
    </row>
    <row r="99" spans="1:47" s="9" customFormat="1" ht="24.95" customHeight="1" x14ac:dyDescent="0.2">
      <c r="B99" s="153"/>
      <c r="C99" s="154"/>
      <c r="D99" s="155" t="s">
        <v>163</v>
      </c>
      <c r="E99" s="156"/>
      <c r="F99" s="156"/>
      <c r="G99" s="156"/>
      <c r="H99" s="156"/>
      <c r="I99" s="156"/>
      <c r="J99" s="157">
        <f>J124</f>
        <v>0</v>
      </c>
      <c r="K99" s="154"/>
      <c r="L99" s="158"/>
    </row>
    <row r="100" spans="1:47" s="10" customFormat="1" ht="19.899999999999999" customHeight="1" x14ac:dyDescent="0.2">
      <c r="B100" s="159"/>
      <c r="C100" s="104"/>
      <c r="D100" s="160" t="s">
        <v>164</v>
      </c>
      <c r="E100" s="161"/>
      <c r="F100" s="161"/>
      <c r="G100" s="161"/>
      <c r="H100" s="161"/>
      <c r="I100" s="161"/>
      <c r="J100" s="162">
        <f>J125</f>
        <v>0</v>
      </c>
      <c r="K100" s="104"/>
      <c r="L100" s="163"/>
    </row>
    <row r="101" spans="1:47" s="9" customFormat="1" ht="24.95" customHeight="1" x14ac:dyDescent="0.2">
      <c r="B101" s="153"/>
      <c r="C101" s="154"/>
      <c r="D101" s="155" t="s">
        <v>165</v>
      </c>
      <c r="E101" s="156"/>
      <c r="F101" s="156"/>
      <c r="G101" s="156"/>
      <c r="H101" s="156"/>
      <c r="I101" s="156"/>
      <c r="J101" s="157">
        <f>J192</f>
        <v>0</v>
      </c>
      <c r="K101" s="154"/>
      <c r="L101" s="158"/>
    </row>
    <row r="102" spans="1:47" s="2" customFormat="1" ht="21.75" customHeight="1" x14ac:dyDescent="0.2">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47" s="2" customFormat="1" ht="6.95" customHeight="1" x14ac:dyDescent="0.2">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7" spans="1:47" s="2" customFormat="1" ht="6.95" customHeight="1" x14ac:dyDescent="0.2">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47" s="2" customFormat="1" ht="24.95" customHeight="1" x14ac:dyDescent="0.2">
      <c r="A108" s="34"/>
      <c r="B108" s="35"/>
      <c r="C108" s="23" t="s">
        <v>166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47" s="2" customFormat="1" ht="6.95" customHeight="1" x14ac:dyDescent="0.2">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47" s="2" customFormat="1" ht="12" customHeight="1" x14ac:dyDescent="0.2">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16.5" customHeight="1" x14ac:dyDescent="0.2">
      <c r="A111" s="34"/>
      <c r="B111" s="35"/>
      <c r="C111" s="36"/>
      <c r="D111" s="36"/>
      <c r="E111" s="309" t="str">
        <f>E7</f>
        <v>16 -Oprava trati v úseku Praha Smíchov - Beroun Závodí</v>
      </c>
      <c r="F111" s="310"/>
      <c r="G111" s="310"/>
      <c r="H111" s="310"/>
      <c r="I111" s="36"/>
      <c r="J111" s="36"/>
      <c r="K111" s="36"/>
      <c r="L111" s="51"/>
      <c r="S111" s="34"/>
      <c r="T111" s="34"/>
      <c r="U111" s="34"/>
      <c r="V111" s="34"/>
      <c r="W111" s="34"/>
      <c r="X111" s="34"/>
      <c r="Y111" s="34"/>
      <c r="Z111" s="34"/>
      <c r="AA111" s="34"/>
      <c r="AB111" s="34"/>
      <c r="AC111" s="34"/>
      <c r="AD111" s="34"/>
      <c r="AE111" s="34"/>
    </row>
    <row r="112" spans="1:47" s="1" customFormat="1" ht="12" customHeight="1" x14ac:dyDescent="0.2">
      <c r="B112" s="21"/>
      <c r="C112" s="29" t="s">
        <v>156</v>
      </c>
      <c r="D112" s="22"/>
      <c r="E112" s="22"/>
      <c r="F112" s="22"/>
      <c r="G112" s="22"/>
      <c r="H112" s="22"/>
      <c r="I112" s="22"/>
      <c r="J112" s="22"/>
      <c r="K112" s="22"/>
      <c r="L112" s="20"/>
    </row>
    <row r="113" spans="1:65" s="2" customFormat="1" ht="16.5" customHeight="1" x14ac:dyDescent="0.2">
      <c r="A113" s="34"/>
      <c r="B113" s="35"/>
      <c r="C113" s="36"/>
      <c r="D113" s="36"/>
      <c r="E113" s="309" t="s">
        <v>806</v>
      </c>
      <c r="F113" s="308"/>
      <c r="G113" s="308"/>
      <c r="H113" s="308"/>
      <c r="I113" s="36"/>
      <c r="J113" s="36"/>
      <c r="K113" s="36"/>
      <c r="L113" s="51"/>
      <c r="S113" s="34"/>
      <c r="T113" s="34"/>
      <c r="U113" s="34"/>
      <c r="V113" s="34"/>
      <c r="W113" s="34"/>
      <c r="X113" s="34"/>
      <c r="Y113" s="34"/>
      <c r="Z113" s="34"/>
      <c r="AA113" s="34"/>
      <c r="AB113" s="34"/>
      <c r="AC113" s="34"/>
      <c r="AD113" s="34"/>
      <c r="AE113" s="34"/>
    </row>
    <row r="114" spans="1:65" s="2" customFormat="1" ht="12" customHeight="1" x14ac:dyDescent="0.2">
      <c r="A114" s="34"/>
      <c r="B114" s="35"/>
      <c r="C114" s="29" t="s">
        <v>486</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6.5" customHeight="1" x14ac:dyDescent="0.2">
      <c r="A115" s="34"/>
      <c r="B115" s="35"/>
      <c r="C115" s="36"/>
      <c r="D115" s="36"/>
      <c r="E115" s="270" t="str">
        <f>E11</f>
        <v>01 - Prodloužení nástupiště Loděnice</v>
      </c>
      <c r="F115" s="308"/>
      <c r="G115" s="308"/>
      <c r="H115" s="308"/>
      <c r="I115" s="36"/>
      <c r="J115" s="36"/>
      <c r="K115" s="36"/>
      <c r="L115" s="51"/>
      <c r="S115" s="34"/>
      <c r="T115" s="34"/>
      <c r="U115" s="34"/>
      <c r="V115" s="34"/>
      <c r="W115" s="34"/>
      <c r="X115" s="34"/>
      <c r="Y115" s="34"/>
      <c r="Z115" s="34"/>
      <c r="AA115" s="34"/>
      <c r="AB115" s="34"/>
      <c r="AC115" s="34"/>
      <c r="AD115" s="34"/>
      <c r="AE115" s="34"/>
    </row>
    <row r="116" spans="1:65" s="2" customFormat="1" ht="6.95" customHeight="1" x14ac:dyDescent="0.2">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2" customHeight="1" x14ac:dyDescent="0.2">
      <c r="A117" s="34"/>
      <c r="B117" s="35"/>
      <c r="C117" s="29" t="s">
        <v>20</v>
      </c>
      <c r="D117" s="36"/>
      <c r="E117" s="36"/>
      <c r="F117" s="27" t="str">
        <f>F14</f>
        <v xml:space="preserve"> </v>
      </c>
      <c r="G117" s="36"/>
      <c r="H117" s="36"/>
      <c r="I117" s="29" t="s">
        <v>22</v>
      </c>
      <c r="J117" s="66" t="str">
        <f>IF(J14="","",J14)</f>
        <v>4. 4. 2022</v>
      </c>
      <c r="K117" s="36"/>
      <c r="L117" s="51"/>
      <c r="S117" s="34"/>
      <c r="T117" s="34"/>
      <c r="U117" s="34"/>
      <c r="V117" s="34"/>
      <c r="W117" s="34"/>
      <c r="X117" s="34"/>
      <c r="Y117" s="34"/>
      <c r="Z117" s="34"/>
      <c r="AA117" s="34"/>
      <c r="AB117" s="34"/>
      <c r="AC117" s="34"/>
      <c r="AD117" s="34"/>
      <c r="AE117" s="34"/>
    </row>
    <row r="118" spans="1:65" s="2" customFormat="1" ht="6.95" customHeight="1" x14ac:dyDescent="0.2">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5.2" customHeight="1" x14ac:dyDescent="0.2">
      <c r="A119" s="34"/>
      <c r="B119" s="35"/>
      <c r="C119" s="29" t="s">
        <v>24</v>
      </c>
      <c r="D119" s="36"/>
      <c r="E119" s="36"/>
      <c r="F119" s="27" t="str">
        <f>E17</f>
        <v xml:space="preserve"> </v>
      </c>
      <c r="G119" s="36"/>
      <c r="H119" s="36"/>
      <c r="I119" s="29" t="s">
        <v>29</v>
      </c>
      <c r="J119" s="32" t="str">
        <f>E23</f>
        <v xml:space="preserve"> </v>
      </c>
      <c r="K119" s="36"/>
      <c r="L119" s="51"/>
      <c r="S119" s="34"/>
      <c r="T119" s="34"/>
      <c r="U119" s="34"/>
      <c r="V119" s="34"/>
      <c r="W119" s="34"/>
      <c r="X119" s="34"/>
      <c r="Y119" s="34"/>
      <c r="Z119" s="34"/>
      <c r="AA119" s="34"/>
      <c r="AB119" s="34"/>
      <c r="AC119" s="34"/>
      <c r="AD119" s="34"/>
      <c r="AE119" s="34"/>
    </row>
    <row r="120" spans="1:65" s="2" customFormat="1" ht="15.2" customHeight="1" x14ac:dyDescent="0.2">
      <c r="A120" s="34"/>
      <c r="B120" s="35"/>
      <c r="C120" s="29" t="s">
        <v>27</v>
      </c>
      <c r="D120" s="36"/>
      <c r="E120" s="36"/>
      <c r="F120" s="27" t="str">
        <f>IF(E20="","",E20)</f>
        <v>Vyplň údaj</v>
      </c>
      <c r="G120" s="36"/>
      <c r="H120" s="36"/>
      <c r="I120" s="29" t="s">
        <v>31</v>
      </c>
      <c r="J120" s="32" t="str">
        <f>E26</f>
        <v xml:space="preserve"> </v>
      </c>
      <c r="K120" s="36"/>
      <c r="L120" s="51"/>
      <c r="S120" s="34"/>
      <c r="T120" s="34"/>
      <c r="U120" s="34"/>
      <c r="V120" s="34"/>
      <c r="W120" s="34"/>
      <c r="X120" s="34"/>
      <c r="Y120" s="34"/>
      <c r="Z120" s="34"/>
      <c r="AA120" s="34"/>
      <c r="AB120" s="34"/>
      <c r="AC120" s="34"/>
      <c r="AD120" s="34"/>
      <c r="AE120" s="34"/>
    </row>
    <row r="121" spans="1:65" s="2" customFormat="1" ht="10.35" customHeight="1" x14ac:dyDescent="0.2">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11" customFormat="1" ht="29.25" customHeight="1" x14ac:dyDescent="0.2">
      <c r="A122" s="164"/>
      <c r="B122" s="165"/>
      <c r="C122" s="166" t="s">
        <v>167</v>
      </c>
      <c r="D122" s="167" t="s">
        <v>58</v>
      </c>
      <c r="E122" s="167" t="s">
        <v>54</v>
      </c>
      <c r="F122" s="167" t="s">
        <v>55</v>
      </c>
      <c r="G122" s="167" t="s">
        <v>168</v>
      </c>
      <c r="H122" s="167" t="s">
        <v>169</v>
      </c>
      <c r="I122" s="167" t="s">
        <v>170</v>
      </c>
      <c r="J122" s="167" t="s">
        <v>160</v>
      </c>
      <c r="K122" s="168" t="s">
        <v>171</v>
      </c>
      <c r="L122" s="169"/>
      <c r="M122" s="75" t="s">
        <v>1</v>
      </c>
      <c r="N122" s="76" t="s">
        <v>37</v>
      </c>
      <c r="O122" s="76" t="s">
        <v>172</v>
      </c>
      <c r="P122" s="76" t="s">
        <v>173</v>
      </c>
      <c r="Q122" s="76" t="s">
        <v>174</v>
      </c>
      <c r="R122" s="76" t="s">
        <v>175</v>
      </c>
      <c r="S122" s="76" t="s">
        <v>176</v>
      </c>
      <c r="T122" s="77" t="s">
        <v>177</v>
      </c>
      <c r="U122" s="164"/>
      <c r="V122" s="164"/>
      <c r="W122" s="164"/>
      <c r="X122" s="164"/>
      <c r="Y122" s="164"/>
      <c r="Z122" s="164"/>
      <c r="AA122" s="164"/>
      <c r="AB122" s="164"/>
      <c r="AC122" s="164"/>
      <c r="AD122" s="164"/>
      <c r="AE122" s="164"/>
    </row>
    <row r="123" spans="1:65" s="2" customFormat="1" ht="22.9" customHeight="1" x14ac:dyDescent="0.25">
      <c r="A123" s="34"/>
      <c r="B123" s="35"/>
      <c r="C123" s="82" t="s">
        <v>178</v>
      </c>
      <c r="D123" s="36"/>
      <c r="E123" s="36"/>
      <c r="F123" s="36"/>
      <c r="G123" s="36"/>
      <c r="H123" s="36"/>
      <c r="I123" s="36"/>
      <c r="J123" s="170">
        <f>BK123</f>
        <v>0</v>
      </c>
      <c r="K123" s="36"/>
      <c r="L123" s="39"/>
      <c r="M123" s="78"/>
      <c r="N123" s="171"/>
      <c r="O123" s="79"/>
      <c r="P123" s="172">
        <f>P124+P192</f>
        <v>0</v>
      </c>
      <c r="Q123" s="79"/>
      <c r="R123" s="172">
        <f>R124+R192</f>
        <v>247.47010500000002</v>
      </c>
      <c r="S123" s="79"/>
      <c r="T123" s="173">
        <f>T124+T192</f>
        <v>0</v>
      </c>
      <c r="U123" s="34"/>
      <c r="V123" s="34"/>
      <c r="W123" s="34"/>
      <c r="X123" s="34"/>
      <c r="Y123" s="34"/>
      <c r="Z123" s="34"/>
      <c r="AA123" s="34"/>
      <c r="AB123" s="34"/>
      <c r="AC123" s="34"/>
      <c r="AD123" s="34"/>
      <c r="AE123" s="34"/>
      <c r="AT123" s="17" t="s">
        <v>72</v>
      </c>
      <c r="AU123" s="17" t="s">
        <v>162</v>
      </c>
      <c r="BK123" s="174">
        <f>BK124+BK192</f>
        <v>0</v>
      </c>
    </row>
    <row r="124" spans="1:65" s="12" customFormat="1" ht="25.9" customHeight="1" x14ac:dyDescent="0.2">
      <c r="B124" s="175"/>
      <c r="C124" s="176"/>
      <c r="D124" s="177" t="s">
        <v>72</v>
      </c>
      <c r="E124" s="178" t="s">
        <v>179</v>
      </c>
      <c r="F124" s="178" t="s">
        <v>180</v>
      </c>
      <c r="G124" s="176"/>
      <c r="H124" s="176"/>
      <c r="I124" s="179"/>
      <c r="J124" s="180">
        <f>BK124</f>
        <v>0</v>
      </c>
      <c r="K124" s="176"/>
      <c r="L124" s="181"/>
      <c r="M124" s="182"/>
      <c r="N124" s="183"/>
      <c r="O124" s="183"/>
      <c r="P124" s="184">
        <f>P125</f>
        <v>0</v>
      </c>
      <c r="Q124" s="183"/>
      <c r="R124" s="184">
        <f>R125</f>
        <v>242.44510500000001</v>
      </c>
      <c r="S124" s="183"/>
      <c r="T124" s="185">
        <f>T125</f>
        <v>0</v>
      </c>
      <c r="AR124" s="186" t="s">
        <v>81</v>
      </c>
      <c r="AT124" s="187" t="s">
        <v>72</v>
      </c>
      <c r="AU124" s="187" t="s">
        <v>73</v>
      </c>
      <c r="AY124" s="186" t="s">
        <v>181</v>
      </c>
      <c r="BK124" s="188">
        <f>BK125</f>
        <v>0</v>
      </c>
    </row>
    <row r="125" spans="1:65" s="12" customFormat="1" ht="22.9" customHeight="1" x14ac:dyDescent="0.2">
      <c r="B125" s="175"/>
      <c r="C125" s="176"/>
      <c r="D125" s="177" t="s">
        <v>72</v>
      </c>
      <c r="E125" s="189" t="s">
        <v>182</v>
      </c>
      <c r="F125" s="189" t="s">
        <v>183</v>
      </c>
      <c r="G125" s="176"/>
      <c r="H125" s="176"/>
      <c r="I125" s="179"/>
      <c r="J125" s="190">
        <f>BK125</f>
        <v>0</v>
      </c>
      <c r="K125" s="176"/>
      <c r="L125" s="181"/>
      <c r="M125" s="182"/>
      <c r="N125" s="183"/>
      <c r="O125" s="183"/>
      <c r="P125" s="184">
        <f>SUM(P126:P191)</f>
        <v>0</v>
      </c>
      <c r="Q125" s="183"/>
      <c r="R125" s="184">
        <f>SUM(R126:R191)</f>
        <v>242.44510500000001</v>
      </c>
      <c r="S125" s="183"/>
      <c r="T125" s="185">
        <f>SUM(T126:T191)</f>
        <v>0</v>
      </c>
      <c r="AR125" s="186" t="s">
        <v>81</v>
      </c>
      <c r="AT125" s="187" t="s">
        <v>72</v>
      </c>
      <c r="AU125" s="187" t="s">
        <v>81</v>
      </c>
      <c r="AY125" s="186" t="s">
        <v>181</v>
      </c>
      <c r="BK125" s="188">
        <f>SUM(BK126:BK191)</f>
        <v>0</v>
      </c>
    </row>
    <row r="126" spans="1:65" s="2" customFormat="1" ht="49.15" customHeight="1" x14ac:dyDescent="0.2">
      <c r="A126" s="34"/>
      <c r="B126" s="35"/>
      <c r="C126" s="191" t="s">
        <v>81</v>
      </c>
      <c r="D126" s="191" t="s">
        <v>184</v>
      </c>
      <c r="E126" s="192" t="s">
        <v>761</v>
      </c>
      <c r="F126" s="193" t="s">
        <v>762</v>
      </c>
      <c r="G126" s="194" t="s">
        <v>187</v>
      </c>
      <c r="H126" s="195">
        <v>3</v>
      </c>
      <c r="I126" s="196"/>
      <c r="J126" s="197">
        <f>ROUND(I126*H126,2)</f>
        <v>0</v>
      </c>
      <c r="K126" s="193" t="s">
        <v>188</v>
      </c>
      <c r="L126" s="39"/>
      <c r="M126" s="198" t="s">
        <v>1</v>
      </c>
      <c r="N126" s="199" t="s">
        <v>38</v>
      </c>
      <c r="O126" s="71"/>
      <c r="P126" s="200">
        <f>O126*H126</f>
        <v>0</v>
      </c>
      <c r="Q126" s="200">
        <v>0</v>
      </c>
      <c r="R126" s="200">
        <f>Q126*H126</f>
        <v>0</v>
      </c>
      <c r="S126" s="200">
        <v>0</v>
      </c>
      <c r="T126" s="201">
        <f>S126*H126</f>
        <v>0</v>
      </c>
      <c r="U126" s="34"/>
      <c r="V126" s="34"/>
      <c r="W126" s="34"/>
      <c r="X126" s="34"/>
      <c r="Y126" s="34"/>
      <c r="Z126" s="34"/>
      <c r="AA126" s="34"/>
      <c r="AB126" s="34"/>
      <c r="AC126" s="34"/>
      <c r="AD126" s="34"/>
      <c r="AE126" s="34"/>
      <c r="AR126" s="202" t="s">
        <v>189</v>
      </c>
      <c r="AT126" s="202" t="s">
        <v>184</v>
      </c>
      <c r="AU126" s="202" t="s">
        <v>83</v>
      </c>
      <c r="AY126" s="17" t="s">
        <v>181</v>
      </c>
      <c r="BE126" s="203">
        <f>IF(N126="základní",J126,0)</f>
        <v>0</v>
      </c>
      <c r="BF126" s="203">
        <f>IF(N126="snížená",J126,0)</f>
        <v>0</v>
      </c>
      <c r="BG126" s="203">
        <f>IF(N126="zákl. přenesená",J126,0)</f>
        <v>0</v>
      </c>
      <c r="BH126" s="203">
        <f>IF(N126="sníž. přenesená",J126,0)</f>
        <v>0</v>
      </c>
      <c r="BI126" s="203">
        <f>IF(N126="nulová",J126,0)</f>
        <v>0</v>
      </c>
      <c r="BJ126" s="17" t="s">
        <v>81</v>
      </c>
      <c r="BK126" s="203">
        <f>ROUND(I126*H126,2)</f>
        <v>0</v>
      </c>
      <c r="BL126" s="17" t="s">
        <v>189</v>
      </c>
      <c r="BM126" s="202" t="s">
        <v>808</v>
      </c>
    </row>
    <row r="127" spans="1:65" s="13" customFormat="1" x14ac:dyDescent="0.2">
      <c r="B127" s="204"/>
      <c r="C127" s="205"/>
      <c r="D127" s="206" t="s">
        <v>191</v>
      </c>
      <c r="E127" s="207" t="s">
        <v>1</v>
      </c>
      <c r="F127" s="208" t="s">
        <v>809</v>
      </c>
      <c r="G127" s="205"/>
      <c r="H127" s="209">
        <v>3</v>
      </c>
      <c r="I127" s="210"/>
      <c r="J127" s="205"/>
      <c r="K127" s="205"/>
      <c r="L127" s="211"/>
      <c r="M127" s="212"/>
      <c r="N127" s="213"/>
      <c r="O127" s="213"/>
      <c r="P127" s="213"/>
      <c r="Q127" s="213"/>
      <c r="R127" s="213"/>
      <c r="S127" s="213"/>
      <c r="T127" s="214"/>
      <c r="AT127" s="215" t="s">
        <v>191</v>
      </c>
      <c r="AU127" s="215" t="s">
        <v>83</v>
      </c>
      <c r="AV127" s="13" t="s">
        <v>83</v>
      </c>
      <c r="AW127" s="13" t="s">
        <v>30</v>
      </c>
      <c r="AX127" s="13" t="s">
        <v>73</v>
      </c>
      <c r="AY127" s="215" t="s">
        <v>181</v>
      </c>
    </row>
    <row r="128" spans="1:65" s="14" customFormat="1" x14ac:dyDescent="0.2">
      <c r="B128" s="216"/>
      <c r="C128" s="217"/>
      <c r="D128" s="206" t="s">
        <v>191</v>
      </c>
      <c r="E128" s="218" t="s">
        <v>1</v>
      </c>
      <c r="F128" s="219" t="s">
        <v>193</v>
      </c>
      <c r="G128" s="217"/>
      <c r="H128" s="220">
        <v>3</v>
      </c>
      <c r="I128" s="221"/>
      <c r="J128" s="217"/>
      <c r="K128" s="217"/>
      <c r="L128" s="222"/>
      <c r="M128" s="223"/>
      <c r="N128" s="224"/>
      <c r="O128" s="224"/>
      <c r="P128" s="224"/>
      <c r="Q128" s="224"/>
      <c r="R128" s="224"/>
      <c r="S128" s="224"/>
      <c r="T128" s="225"/>
      <c r="AT128" s="226" t="s">
        <v>191</v>
      </c>
      <c r="AU128" s="226" t="s">
        <v>83</v>
      </c>
      <c r="AV128" s="14" t="s">
        <v>189</v>
      </c>
      <c r="AW128" s="14" t="s">
        <v>30</v>
      </c>
      <c r="AX128" s="14" t="s">
        <v>81</v>
      </c>
      <c r="AY128" s="226" t="s">
        <v>181</v>
      </c>
    </row>
    <row r="129" spans="1:65" s="2" customFormat="1" ht="55.5" customHeight="1" x14ac:dyDescent="0.2">
      <c r="A129" s="34"/>
      <c r="B129" s="35"/>
      <c r="C129" s="191" t="s">
        <v>83</v>
      </c>
      <c r="D129" s="191" t="s">
        <v>184</v>
      </c>
      <c r="E129" s="192" t="s">
        <v>810</v>
      </c>
      <c r="F129" s="193" t="s">
        <v>811</v>
      </c>
      <c r="G129" s="194" t="s">
        <v>187</v>
      </c>
      <c r="H129" s="195">
        <v>236.6</v>
      </c>
      <c r="I129" s="196"/>
      <c r="J129" s="197">
        <f>ROUND(I129*H129,2)</f>
        <v>0</v>
      </c>
      <c r="K129" s="193" t="s">
        <v>188</v>
      </c>
      <c r="L129" s="39"/>
      <c r="M129" s="198" t="s">
        <v>1</v>
      </c>
      <c r="N129" s="199" t="s">
        <v>38</v>
      </c>
      <c r="O129" s="71"/>
      <c r="P129" s="200">
        <f>O129*H129</f>
        <v>0</v>
      </c>
      <c r="Q129" s="200">
        <v>0</v>
      </c>
      <c r="R129" s="200">
        <f>Q129*H129</f>
        <v>0</v>
      </c>
      <c r="S129" s="200">
        <v>0</v>
      </c>
      <c r="T129" s="201">
        <f>S129*H129</f>
        <v>0</v>
      </c>
      <c r="U129" s="34"/>
      <c r="V129" s="34"/>
      <c r="W129" s="34"/>
      <c r="X129" s="34"/>
      <c r="Y129" s="34"/>
      <c r="Z129" s="34"/>
      <c r="AA129" s="34"/>
      <c r="AB129" s="34"/>
      <c r="AC129" s="34"/>
      <c r="AD129" s="34"/>
      <c r="AE129" s="34"/>
      <c r="AR129" s="202" t="s">
        <v>189</v>
      </c>
      <c r="AT129" s="202" t="s">
        <v>184</v>
      </c>
      <c r="AU129" s="202" t="s">
        <v>83</v>
      </c>
      <c r="AY129" s="17" t="s">
        <v>181</v>
      </c>
      <c r="BE129" s="203">
        <f>IF(N129="základní",J129,0)</f>
        <v>0</v>
      </c>
      <c r="BF129" s="203">
        <f>IF(N129="snížená",J129,0)</f>
        <v>0</v>
      </c>
      <c r="BG129" s="203">
        <f>IF(N129="zákl. přenesená",J129,0)</f>
        <v>0</v>
      </c>
      <c r="BH129" s="203">
        <f>IF(N129="sníž. přenesená",J129,0)</f>
        <v>0</v>
      </c>
      <c r="BI129" s="203">
        <f>IF(N129="nulová",J129,0)</f>
        <v>0</v>
      </c>
      <c r="BJ129" s="17" t="s">
        <v>81</v>
      </c>
      <c r="BK129" s="203">
        <f>ROUND(I129*H129,2)</f>
        <v>0</v>
      </c>
      <c r="BL129" s="17" t="s">
        <v>189</v>
      </c>
      <c r="BM129" s="202" t="s">
        <v>812</v>
      </c>
    </row>
    <row r="130" spans="1:65" s="13" customFormat="1" x14ac:dyDescent="0.2">
      <c r="B130" s="204"/>
      <c r="C130" s="205"/>
      <c r="D130" s="206" t="s">
        <v>191</v>
      </c>
      <c r="E130" s="207" t="s">
        <v>1</v>
      </c>
      <c r="F130" s="208" t="s">
        <v>813</v>
      </c>
      <c r="G130" s="205"/>
      <c r="H130" s="209">
        <v>236.6</v>
      </c>
      <c r="I130" s="210"/>
      <c r="J130" s="205"/>
      <c r="K130" s="205"/>
      <c r="L130" s="211"/>
      <c r="M130" s="212"/>
      <c r="N130" s="213"/>
      <c r="O130" s="213"/>
      <c r="P130" s="213"/>
      <c r="Q130" s="213"/>
      <c r="R130" s="213"/>
      <c r="S130" s="213"/>
      <c r="T130" s="214"/>
      <c r="AT130" s="215" t="s">
        <v>191</v>
      </c>
      <c r="AU130" s="215" t="s">
        <v>83</v>
      </c>
      <c r="AV130" s="13" t="s">
        <v>83</v>
      </c>
      <c r="AW130" s="13" t="s">
        <v>30</v>
      </c>
      <c r="AX130" s="13" t="s">
        <v>73</v>
      </c>
      <c r="AY130" s="215" t="s">
        <v>181</v>
      </c>
    </row>
    <row r="131" spans="1:65" s="14" customFormat="1" x14ac:dyDescent="0.2">
      <c r="B131" s="216"/>
      <c r="C131" s="217"/>
      <c r="D131" s="206" t="s">
        <v>191</v>
      </c>
      <c r="E131" s="218" t="s">
        <v>1</v>
      </c>
      <c r="F131" s="219" t="s">
        <v>193</v>
      </c>
      <c r="G131" s="217"/>
      <c r="H131" s="220">
        <v>236.6</v>
      </c>
      <c r="I131" s="221"/>
      <c r="J131" s="217"/>
      <c r="K131" s="217"/>
      <c r="L131" s="222"/>
      <c r="M131" s="223"/>
      <c r="N131" s="224"/>
      <c r="O131" s="224"/>
      <c r="P131" s="224"/>
      <c r="Q131" s="224"/>
      <c r="R131" s="224"/>
      <c r="S131" s="224"/>
      <c r="T131" s="225"/>
      <c r="AT131" s="226" t="s">
        <v>191</v>
      </c>
      <c r="AU131" s="226" t="s">
        <v>83</v>
      </c>
      <c r="AV131" s="14" t="s">
        <v>189</v>
      </c>
      <c r="AW131" s="14" t="s">
        <v>30</v>
      </c>
      <c r="AX131" s="14" t="s">
        <v>81</v>
      </c>
      <c r="AY131" s="226" t="s">
        <v>181</v>
      </c>
    </row>
    <row r="132" spans="1:65" s="2" customFormat="1" ht="55.5" customHeight="1" x14ac:dyDescent="0.2">
      <c r="A132" s="34"/>
      <c r="B132" s="35"/>
      <c r="C132" s="191" t="s">
        <v>198</v>
      </c>
      <c r="D132" s="191" t="s">
        <v>184</v>
      </c>
      <c r="E132" s="192" t="s">
        <v>361</v>
      </c>
      <c r="F132" s="193" t="s">
        <v>362</v>
      </c>
      <c r="G132" s="194" t="s">
        <v>222</v>
      </c>
      <c r="H132" s="195">
        <v>96</v>
      </c>
      <c r="I132" s="196"/>
      <c r="J132" s="197">
        <f>ROUND(I132*H132,2)</f>
        <v>0</v>
      </c>
      <c r="K132" s="193" t="s">
        <v>188</v>
      </c>
      <c r="L132" s="39"/>
      <c r="M132" s="198" t="s">
        <v>1</v>
      </c>
      <c r="N132" s="199" t="s">
        <v>38</v>
      </c>
      <c r="O132" s="71"/>
      <c r="P132" s="200">
        <f>O132*H132</f>
        <v>0</v>
      </c>
      <c r="Q132" s="200">
        <v>0</v>
      </c>
      <c r="R132" s="200">
        <f>Q132*H132</f>
        <v>0</v>
      </c>
      <c r="S132" s="200">
        <v>0</v>
      </c>
      <c r="T132" s="201">
        <f>S132*H132</f>
        <v>0</v>
      </c>
      <c r="U132" s="34"/>
      <c r="V132" s="34"/>
      <c r="W132" s="34"/>
      <c r="X132" s="34"/>
      <c r="Y132" s="34"/>
      <c r="Z132" s="34"/>
      <c r="AA132" s="34"/>
      <c r="AB132" s="34"/>
      <c r="AC132" s="34"/>
      <c r="AD132" s="34"/>
      <c r="AE132" s="34"/>
      <c r="AR132" s="202" t="s">
        <v>189</v>
      </c>
      <c r="AT132" s="202" t="s">
        <v>184</v>
      </c>
      <c r="AU132" s="202" t="s">
        <v>83</v>
      </c>
      <c r="AY132" s="17" t="s">
        <v>181</v>
      </c>
      <c r="BE132" s="203">
        <f>IF(N132="základní",J132,0)</f>
        <v>0</v>
      </c>
      <c r="BF132" s="203">
        <f>IF(N132="snížená",J132,0)</f>
        <v>0</v>
      </c>
      <c r="BG132" s="203">
        <f>IF(N132="zákl. přenesená",J132,0)</f>
        <v>0</v>
      </c>
      <c r="BH132" s="203">
        <f>IF(N132="sníž. přenesená",J132,0)</f>
        <v>0</v>
      </c>
      <c r="BI132" s="203">
        <f>IF(N132="nulová",J132,0)</f>
        <v>0</v>
      </c>
      <c r="BJ132" s="17" t="s">
        <v>81</v>
      </c>
      <c r="BK132" s="203">
        <f>ROUND(I132*H132,2)</f>
        <v>0</v>
      </c>
      <c r="BL132" s="17" t="s">
        <v>189</v>
      </c>
      <c r="BM132" s="202" t="s">
        <v>814</v>
      </c>
    </row>
    <row r="133" spans="1:65" s="13" customFormat="1" x14ac:dyDescent="0.2">
      <c r="B133" s="204"/>
      <c r="C133" s="205"/>
      <c r="D133" s="206" t="s">
        <v>191</v>
      </c>
      <c r="E133" s="207" t="s">
        <v>1</v>
      </c>
      <c r="F133" s="208" t="s">
        <v>364</v>
      </c>
      <c r="G133" s="205"/>
      <c r="H133" s="209">
        <v>90</v>
      </c>
      <c r="I133" s="210"/>
      <c r="J133" s="205"/>
      <c r="K133" s="205"/>
      <c r="L133" s="211"/>
      <c r="M133" s="212"/>
      <c r="N133" s="213"/>
      <c r="O133" s="213"/>
      <c r="P133" s="213"/>
      <c r="Q133" s="213"/>
      <c r="R133" s="213"/>
      <c r="S133" s="213"/>
      <c r="T133" s="214"/>
      <c r="AT133" s="215" t="s">
        <v>191</v>
      </c>
      <c r="AU133" s="215" t="s">
        <v>83</v>
      </c>
      <c r="AV133" s="13" t="s">
        <v>83</v>
      </c>
      <c r="AW133" s="13" t="s">
        <v>30</v>
      </c>
      <c r="AX133" s="13" t="s">
        <v>73</v>
      </c>
      <c r="AY133" s="215" t="s">
        <v>181</v>
      </c>
    </row>
    <row r="134" spans="1:65" s="13" customFormat="1" x14ac:dyDescent="0.2">
      <c r="B134" s="204"/>
      <c r="C134" s="205"/>
      <c r="D134" s="206" t="s">
        <v>191</v>
      </c>
      <c r="E134" s="207" t="s">
        <v>1</v>
      </c>
      <c r="F134" s="208" t="s">
        <v>815</v>
      </c>
      <c r="G134" s="205"/>
      <c r="H134" s="209">
        <v>6</v>
      </c>
      <c r="I134" s="210"/>
      <c r="J134" s="205"/>
      <c r="K134" s="205"/>
      <c r="L134" s="211"/>
      <c r="M134" s="212"/>
      <c r="N134" s="213"/>
      <c r="O134" s="213"/>
      <c r="P134" s="213"/>
      <c r="Q134" s="213"/>
      <c r="R134" s="213"/>
      <c r="S134" s="213"/>
      <c r="T134" s="214"/>
      <c r="AT134" s="215" t="s">
        <v>191</v>
      </c>
      <c r="AU134" s="215" t="s">
        <v>83</v>
      </c>
      <c r="AV134" s="13" t="s">
        <v>83</v>
      </c>
      <c r="AW134" s="13" t="s">
        <v>30</v>
      </c>
      <c r="AX134" s="13" t="s">
        <v>73</v>
      </c>
      <c r="AY134" s="215" t="s">
        <v>181</v>
      </c>
    </row>
    <row r="135" spans="1:65" s="14" customFormat="1" x14ac:dyDescent="0.2">
      <c r="B135" s="216"/>
      <c r="C135" s="217"/>
      <c r="D135" s="206" t="s">
        <v>191</v>
      </c>
      <c r="E135" s="218" t="s">
        <v>1</v>
      </c>
      <c r="F135" s="219" t="s">
        <v>193</v>
      </c>
      <c r="G135" s="217"/>
      <c r="H135" s="220">
        <v>96</v>
      </c>
      <c r="I135" s="221"/>
      <c r="J135" s="217"/>
      <c r="K135" s="217"/>
      <c r="L135" s="222"/>
      <c r="M135" s="223"/>
      <c r="N135" s="224"/>
      <c r="O135" s="224"/>
      <c r="P135" s="224"/>
      <c r="Q135" s="224"/>
      <c r="R135" s="224"/>
      <c r="S135" s="224"/>
      <c r="T135" s="225"/>
      <c r="AT135" s="226" t="s">
        <v>191</v>
      </c>
      <c r="AU135" s="226" t="s">
        <v>83</v>
      </c>
      <c r="AV135" s="14" t="s">
        <v>189</v>
      </c>
      <c r="AW135" s="14" t="s">
        <v>30</v>
      </c>
      <c r="AX135" s="14" t="s">
        <v>81</v>
      </c>
      <c r="AY135" s="226" t="s">
        <v>181</v>
      </c>
    </row>
    <row r="136" spans="1:65" s="2" customFormat="1" ht="78" customHeight="1" x14ac:dyDescent="0.2">
      <c r="A136" s="34"/>
      <c r="B136" s="35"/>
      <c r="C136" s="191" t="s">
        <v>189</v>
      </c>
      <c r="D136" s="191" t="s">
        <v>184</v>
      </c>
      <c r="E136" s="192" t="s">
        <v>816</v>
      </c>
      <c r="F136" s="193" t="s">
        <v>817</v>
      </c>
      <c r="G136" s="194" t="s">
        <v>187</v>
      </c>
      <c r="H136" s="195">
        <v>6</v>
      </c>
      <c r="I136" s="196"/>
      <c r="J136" s="197">
        <f>ROUND(I136*H136,2)</f>
        <v>0</v>
      </c>
      <c r="K136" s="193" t="s">
        <v>188</v>
      </c>
      <c r="L136" s="39"/>
      <c r="M136" s="198" t="s">
        <v>1</v>
      </c>
      <c r="N136" s="199" t="s">
        <v>38</v>
      </c>
      <c r="O136" s="71"/>
      <c r="P136" s="200">
        <f>O136*H136</f>
        <v>0</v>
      </c>
      <c r="Q136" s="200">
        <v>0</v>
      </c>
      <c r="R136" s="200">
        <f>Q136*H136</f>
        <v>0</v>
      </c>
      <c r="S136" s="200">
        <v>0</v>
      </c>
      <c r="T136" s="201">
        <f>S136*H136</f>
        <v>0</v>
      </c>
      <c r="U136" s="34"/>
      <c r="V136" s="34"/>
      <c r="W136" s="34"/>
      <c r="X136" s="34"/>
      <c r="Y136" s="34"/>
      <c r="Z136" s="34"/>
      <c r="AA136" s="34"/>
      <c r="AB136" s="34"/>
      <c r="AC136" s="34"/>
      <c r="AD136" s="34"/>
      <c r="AE136" s="34"/>
      <c r="AR136" s="202" t="s">
        <v>189</v>
      </c>
      <c r="AT136" s="202" t="s">
        <v>184</v>
      </c>
      <c r="AU136" s="202" t="s">
        <v>83</v>
      </c>
      <c r="AY136" s="17" t="s">
        <v>181</v>
      </c>
      <c r="BE136" s="203">
        <f>IF(N136="základní",J136,0)</f>
        <v>0</v>
      </c>
      <c r="BF136" s="203">
        <f>IF(N136="snížená",J136,0)</f>
        <v>0</v>
      </c>
      <c r="BG136" s="203">
        <f>IF(N136="zákl. přenesená",J136,0)</f>
        <v>0</v>
      </c>
      <c r="BH136" s="203">
        <f>IF(N136="sníž. přenesená",J136,0)</f>
        <v>0</v>
      </c>
      <c r="BI136" s="203">
        <f>IF(N136="nulová",J136,0)</f>
        <v>0</v>
      </c>
      <c r="BJ136" s="17" t="s">
        <v>81</v>
      </c>
      <c r="BK136" s="203">
        <f>ROUND(I136*H136,2)</f>
        <v>0</v>
      </c>
      <c r="BL136" s="17" t="s">
        <v>189</v>
      </c>
      <c r="BM136" s="202" t="s">
        <v>818</v>
      </c>
    </row>
    <row r="137" spans="1:65" s="13" customFormat="1" x14ac:dyDescent="0.2">
      <c r="B137" s="204"/>
      <c r="C137" s="205"/>
      <c r="D137" s="206" t="s">
        <v>191</v>
      </c>
      <c r="E137" s="207" t="s">
        <v>1</v>
      </c>
      <c r="F137" s="208" t="s">
        <v>819</v>
      </c>
      <c r="G137" s="205"/>
      <c r="H137" s="209">
        <v>6</v>
      </c>
      <c r="I137" s="210"/>
      <c r="J137" s="205"/>
      <c r="K137" s="205"/>
      <c r="L137" s="211"/>
      <c r="M137" s="212"/>
      <c r="N137" s="213"/>
      <c r="O137" s="213"/>
      <c r="P137" s="213"/>
      <c r="Q137" s="213"/>
      <c r="R137" s="213"/>
      <c r="S137" s="213"/>
      <c r="T137" s="214"/>
      <c r="AT137" s="215" t="s">
        <v>191</v>
      </c>
      <c r="AU137" s="215" t="s">
        <v>83</v>
      </c>
      <c r="AV137" s="13" t="s">
        <v>83</v>
      </c>
      <c r="AW137" s="13" t="s">
        <v>30</v>
      </c>
      <c r="AX137" s="13" t="s">
        <v>73</v>
      </c>
      <c r="AY137" s="215" t="s">
        <v>181</v>
      </c>
    </row>
    <row r="138" spans="1:65" s="14" customFormat="1" x14ac:dyDescent="0.2">
      <c r="B138" s="216"/>
      <c r="C138" s="217"/>
      <c r="D138" s="206" t="s">
        <v>191</v>
      </c>
      <c r="E138" s="218" t="s">
        <v>1</v>
      </c>
      <c r="F138" s="219" t="s">
        <v>193</v>
      </c>
      <c r="G138" s="217"/>
      <c r="H138" s="220">
        <v>6</v>
      </c>
      <c r="I138" s="221"/>
      <c r="J138" s="217"/>
      <c r="K138" s="217"/>
      <c r="L138" s="222"/>
      <c r="M138" s="223"/>
      <c r="N138" s="224"/>
      <c r="O138" s="224"/>
      <c r="P138" s="224"/>
      <c r="Q138" s="224"/>
      <c r="R138" s="224"/>
      <c r="S138" s="224"/>
      <c r="T138" s="225"/>
      <c r="AT138" s="226" t="s">
        <v>191</v>
      </c>
      <c r="AU138" s="226" t="s">
        <v>83</v>
      </c>
      <c r="AV138" s="14" t="s">
        <v>189</v>
      </c>
      <c r="AW138" s="14" t="s">
        <v>30</v>
      </c>
      <c r="AX138" s="14" t="s">
        <v>81</v>
      </c>
      <c r="AY138" s="226" t="s">
        <v>181</v>
      </c>
    </row>
    <row r="139" spans="1:65" s="2" customFormat="1" ht="78" customHeight="1" x14ac:dyDescent="0.2">
      <c r="A139" s="34"/>
      <c r="B139" s="35"/>
      <c r="C139" s="191" t="s">
        <v>182</v>
      </c>
      <c r="D139" s="191" t="s">
        <v>184</v>
      </c>
      <c r="E139" s="192" t="s">
        <v>367</v>
      </c>
      <c r="F139" s="193" t="s">
        <v>368</v>
      </c>
      <c r="G139" s="194" t="s">
        <v>222</v>
      </c>
      <c r="H139" s="195">
        <v>45</v>
      </c>
      <c r="I139" s="196"/>
      <c r="J139" s="197">
        <f>ROUND(I139*H139,2)</f>
        <v>0</v>
      </c>
      <c r="K139" s="193" t="s">
        <v>1</v>
      </c>
      <c r="L139" s="39"/>
      <c r="M139" s="198" t="s">
        <v>1</v>
      </c>
      <c r="N139" s="199" t="s">
        <v>38</v>
      </c>
      <c r="O139" s="71"/>
      <c r="P139" s="200">
        <f>O139*H139</f>
        <v>0</v>
      </c>
      <c r="Q139" s="200">
        <v>0</v>
      </c>
      <c r="R139" s="200">
        <f>Q139*H139</f>
        <v>0</v>
      </c>
      <c r="S139" s="200">
        <v>0</v>
      </c>
      <c r="T139" s="201">
        <f>S139*H139</f>
        <v>0</v>
      </c>
      <c r="U139" s="34"/>
      <c r="V139" s="34"/>
      <c r="W139" s="34"/>
      <c r="X139" s="34"/>
      <c r="Y139" s="34"/>
      <c r="Z139" s="34"/>
      <c r="AA139" s="34"/>
      <c r="AB139" s="34"/>
      <c r="AC139" s="34"/>
      <c r="AD139" s="34"/>
      <c r="AE139" s="34"/>
      <c r="AR139" s="202" t="s">
        <v>189</v>
      </c>
      <c r="AT139" s="202" t="s">
        <v>184</v>
      </c>
      <c r="AU139" s="202" t="s">
        <v>83</v>
      </c>
      <c r="AY139" s="17" t="s">
        <v>181</v>
      </c>
      <c r="BE139" s="203">
        <f>IF(N139="základní",J139,0)</f>
        <v>0</v>
      </c>
      <c r="BF139" s="203">
        <f>IF(N139="snížená",J139,0)</f>
        <v>0</v>
      </c>
      <c r="BG139" s="203">
        <f>IF(N139="zákl. přenesená",J139,0)</f>
        <v>0</v>
      </c>
      <c r="BH139" s="203">
        <f>IF(N139="sníž. přenesená",J139,0)</f>
        <v>0</v>
      </c>
      <c r="BI139" s="203">
        <f>IF(N139="nulová",J139,0)</f>
        <v>0</v>
      </c>
      <c r="BJ139" s="17" t="s">
        <v>81</v>
      </c>
      <c r="BK139" s="203">
        <f>ROUND(I139*H139,2)</f>
        <v>0</v>
      </c>
      <c r="BL139" s="17" t="s">
        <v>189</v>
      </c>
      <c r="BM139" s="202" t="s">
        <v>820</v>
      </c>
    </row>
    <row r="140" spans="1:65" s="13" customFormat="1" x14ac:dyDescent="0.2">
      <c r="B140" s="204"/>
      <c r="C140" s="205"/>
      <c r="D140" s="206" t="s">
        <v>191</v>
      </c>
      <c r="E140" s="207" t="s">
        <v>1</v>
      </c>
      <c r="F140" s="208" t="s">
        <v>427</v>
      </c>
      <c r="G140" s="205"/>
      <c r="H140" s="209">
        <v>45</v>
      </c>
      <c r="I140" s="210"/>
      <c r="J140" s="205"/>
      <c r="K140" s="205"/>
      <c r="L140" s="211"/>
      <c r="M140" s="212"/>
      <c r="N140" s="213"/>
      <c r="O140" s="213"/>
      <c r="P140" s="213"/>
      <c r="Q140" s="213"/>
      <c r="R140" s="213"/>
      <c r="S140" s="213"/>
      <c r="T140" s="214"/>
      <c r="AT140" s="215" t="s">
        <v>191</v>
      </c>
      <c r="AU140" s="215" t="s">
        <v>83</v>
      </c>
      <c r="AV140" s="13" t="s">
        <v>83</v>
      </c>
      <c r="AW140" s="13" t="s">
        <v>30</v>
      </c>
      <c r="AX140" s="13" t="s">
        <v>73</v>
      </c>
      <c r="AY140" s="215" t="s">
        <v>181</v>
      </c>
    </row>
    <row r="141" spans="1:65" s="14" customFormat="1" x14ac:dyDescent="0.2">
      <c r="B141" s="216"/>
      <c r="C141" s="217"/>
      <c r="D141" s="206" t="s">
        <v>191</v>
      </c>
      <c r="E141" s="218" t="s">
        <v>1</v>
      </c>
      <c r="F141" s="219" t="s">
        <v>193</v>
      </c>
      <c r="G141" s="217"/>
      <c r="H141" s="220">
        <v>45</v>
      </c>
      <c r="I141" s="221"/>
      <c r="J141" s="217"/>
      <c r="K141" s="217"/>
      <c r="L141" s="222"/>
      <c r="M141" s="223"/>
      <c r="N141" s="224"/>
      <c r="O141" s="224"/>
      <c r="P141" s="224"/>
      <c r="Q141" s="224"/>
      <c r="R141" s="224"/>
      <c r="S141" s="224"/>
      <c r="T141" s="225"/>
      <c r="AT141" s="226" t="s">
        <v>191</v>
      </c>
      <c r="AU141" s="226" t="s">
        <v>83</v>
      </c>
      <c r="AV141" s="14" t="s">
        <v>189</v>
      </c>
      <c r="AW141" s="14" t="s">
        <v>30</v>
      </c>
      <c r="AX141" s="14" t="s">
        <v>81</v>
      </c>
      <c r="AY141" s="226" t="s">
        <v>181</v>
      </c>
    </row>
    <row r="142" spans="1:65" s="2" customFormat="1" ht="76.349999999999994" customHeight="1" x14ac:dyDescent="0.2">
      <c r="A142" s="34"/>
      <c r="B142" s="35"/>
      <c r="C142" s="191" t="s">
        <v>219</v>
      </c>
      <c r="D142" s="191" t="s">
        <v>184</v>
      </c>
      <c r="E142" s="192" t="s">
        <v>821</v>
      </c>
      <c r="F142" s="193" t="s">
        <v>822</v>
      </c>
      <c r="G142" s="194" t="s">
        <v>222</v>
      </c>
      <c r="H142" s="195">
        <v>159</v>
      </c>
      <c r="I142" s="196"/>
      <c r="J142" s="197">
        <f>ROUND(I142*H142,2)</f>
        <v>0</v>
      </c>
      <c r="K142" s="193" t="s">
        <v>188</v>
      </c>
      <c r="L142" s="39"/>
      <c r="M142" s="198" t="s">
        <v>1</v>
      </c>
      <c r="N142" s="199" t="s">
        <v>38</v>
      </c>
      <c r="O142" s="71"/>
      <c r="P142" s="200">
        <f>O142*H142</f>
        <v>0</v>
      </c>
      <c r="Q142" s="200">
        <v>0</v>
      </c>
      <c r="R142" s="200">
        <f>Q142*H142</f>
        <v>0</v>
      </c>
      <c r="S142" s="200">
        <v>0</v>
      </c>
      <c r="T142" s="201">
        <f>S142*H142</f>
        <v>0</v>
      </c>
      <c r="U142" s="34"/>
      <c r="V142" s="34"/>
      <c r="W142" s="34"/>
      <c r="X142" s="34"/>
      <c r="Y142" s="34"/>
      <c r="Z142" s="34"/>
      <c r="AA142" s="34"/>
      <c r="AB142" s="34"/>
      <c r="AC142" s="34"/>
      <c r="AD142" s="34"/>
      <c r="AE142" s="34"/>
      <c r="AR142" s="202" t="s">
        <v>189</v>
      </c>
      <c r="AT142" s="202" t="s">
        <v>184</v>
      </c>
      <c r="AU142" s="202" t="s">
        <v>83</v>
      </c>
      <c r="AY142" s="17" t="s">
        <v>181</v>
      </c>
      <c r="BE142" s="203">
        <f>IF(N142="základní",J142,0)</f>
        <v>0</v>
      </c>
      <c r="BF142" s="203">
        <f>IF(N142="snížená",J142,0)</f>
        <v>0</v>
      </c>
      <c r="BG142" s="203">
        <f>IF(N142="zákl. přenesená",J142,0)</f>
        <v>0</v>
      </c>
      <c r="BH142" s="203">
        <f>IF(N142="sníž. přenesená",J142,0)</f>
        <v>0</v>
      </c>
      <c r="BI142" s="203">
        <f>IF(N142="nulová",J142,0)</f>
        <v>0</v>
      </c>
      <c r="BJ142" s="17" t="s">
        <v>81</v>
      </c>
      <c r="BK142" s="203">
        <f>ROUND(I142*H142,2)</f>
        <v>0</v>
      </c>
      <c r="BL142" s="17" t="s">
        <v>189</v>
      </c>
      <c r="BM142" s="202" t="s">
        <v>823</v>
      </c>
    </row>
    <row r="143" spans="1:65" s="13" customFormat="1" x14ac:dyDescent="0.2">
      <c r="B143" s="204"/>
      <c r="C143" s="205"/>
      <c r="D143" s="206" t="s">
        <v>191</v>
      </c>
      <c r="E143" s="207" t="s">
        <v>1</v>
      </c>
      <c r="F143" s="208" t="s">
        <v>824</v>
      </c>
      <c r="G143" s="205"/>
      <c r="H143" s="209">
        <v>159</v>
      </c>
      <c r="I143" s="210"/>
      <c r="J143" s="205"/>
      <c r="K143" s="205"/>
      <c r="L143" s="211"/>
      <c r="M143" s="212"/>
      <c r="N143" s="213"/>
      <c r="O143" s="213"/>
      <c r="P143" s="213"/>
      <c r="Q143" s="213"/>
      <c r="R143" s="213"/>
      <c r="S143" s="213"/>
      <c r="T143" s="214"/>
      <c r="AT143" s="215" t="s">
        <v>191</v>
      </c>
      <c r="AU143" s="215" t="s">
        <v>83</v>
      </c>
      <c r="AV143" s="13" t="s">
        <v>83</v>
      </c>
      <c r="AW143" s="13" t="s">
        <v>30</v>
      </c>
      <c r="AX143" s="13" t="s">
        <v>73</v>
      </c>
      <c r="AY143" s="215" t="s">
        <v>181</v>
      </c>
    </row>
    <row r="144" spans="1:65" s="14" customFormat="1" x14ac:dyDescent="0.2">
      <c r="B144" s="216"/>
      <c r="C144" s="217"/>
      <c r="D144" s="206" t="s">
        <v>191</v>
      </c>
      <c r="E144" s="218" t="s">
        <v>1</v>
      </c>
      <c r="F144" s="219" t="s">
        <v>193</v>
      </c>
      <c r="G144" s="217"/>
      <c r="H144" s="220">
        <v>159</v>
      </c>
      <c r="I144" s="221"/>
      <c r="J144" s="217"/>
      <c r="K144" s="217"/>
      <c r="L144" s="222"/>
      <c r="M144" s="223"/>
      <c r="N144" s="224"/>
      <c r="O144" s="224"/>
      <c r="P144" s="224"/>
      <c r="Q144" s="224"/>
      <c r="R144" s="224"/>
      <c r="S144" s="224"/>
      <c r="T144" s="225"/>
      <c r="AT144" s="226" t="s">
        <v>191</v>
      </c>
      <c r="AU144" s="226" t="s">
        <v>83</v>
      </c>
      <c r="AV144" s="14" t="s">
        <v>189</v>
      </c>
      <c r="AW144" s="14" t="s">
        <v>30</v>
      </c>
      <c r="AX144" s="14" t="s">
        <v>81</v>
      </c>
      <c r="AY144" s="226" t="s">
        <v>181</v>
      </c>
    </row>
    <row r="145" spans="1:65" s="2" customFormat="1" ht="66.75" customHeight="1" x14ac:dyDescent="0.2">
      <c r="A145" s="34"/>
      <c r="B145" s="35"/>
      <c r="C145" s="191" t="s">
        <v>224</v>
      </c>
      <c r="D145" s="191" t="s">
        <v>184</v>
      </c>
      <c r="E145" s="192" t="s">
        <v>825</v>
      </c>
      <c r="F145" s="193" t="s">
        <v>826</v>
      </c>
      <c r="G145" s="194" t="s">
        <v>187</v>
      </c>
      <c r="H145" s="195">
        <v>270</v>
      </c>
      <c r="I145" s="196"/>
      <c r="J145" s="197">
        <f>ROUND(I145*H145,2)</f>
        <v>0</v>
      </c>
      <c r="K145" s="193" t="s">
        <v>188</v>
      </c>
      <c r="L145" s="39"/>
      <c r="M145" s="198" t="s">
        <v>1</v>
      </c>
      <c r="N145" s="199" t="s">
        <v>38</v>
      </c>
      <c r="O145" s="71"/>
      <c r="P145" s="200">
        <f>O145*H145</f>
        <v>0</v>
      </c>
      <c r="Q145" s="200">
        <v>0</v>
      </c>
      <c r="R145" s="200">
        <f>Q145*H145</f>
        <v>0</v>
      </c>
      <c r="S145" s="200">
        <v>0</v>
      </c>
      <c r="T145" s="201">
        <f>S145*H145</f>
        <v>0</v>
      </c>
      <c r="U145" s="34"/>
      <c r="V145" s="34"/>
      <c r="W145" s="34"/>
      <c r="X145" s="34"/>
      <c r="Y145" s="34"/>
      <c r="Z145" s="34"/>
      <c r="AA145" s="34"/>
      <c r="AB145" s="34"/>
      <c r="AC145" s="34"/>
      <c r="AD145" s="34"/>
      <c r="AE145" s="34"/>
      <c r="AR145" s="202" t="s">
        <v>189</v>
      </c>
      <c r="AT145" s="202" t="s">
        <v>184</v>
      </c>
      <c r="AU145" s="202" t="s">
        <v>83</v>
      </c>
      <c r="AY145" s="17" t="s">
        <v>181</v>
      </c>
      <c r="BE145" s="203">
        <f>IF(N145="základní",J145,0)</f>
        <v>0</v>
      </c>
      <c r="BF145" s="203">
        <f>IF(N145="snížená",J145,0)</f>
        <v>0</v>
      </c>
      <c r="BG145" s="203">
        <f>IF(N145="zákl. přenesená",J145,0)</f>
        <v>0</v>
      </c>
      <c r="BH145" s="203">
        <f>IF(N145="sníž. přenesená",J145,0)</f>
        <v>0</v>
      </c>
      <c r="BI145" s="203">
        <f>IF(N145="nulová",J145,0)</f>
        <v>0</v>
      </c>
      <c r="BJ145" s="17" t="s">
        <v>81</v>
      </c>
      <c r="BK145" s="203">
        <f>ROUND(I145*H145,2)</f>
        <v>0</v>
      </c>
      <c r="BL145" s="17" t="s">
        <v>189</v>
      </c>
      <c r="BM145" s="202" t="s">
        <v>827</v>
      </c>
    </row>
    <row r="146" spans="1:65" s="13" customFormat="1" x14ac:dyDescent="0.2">
      <c r="B146" s="204"/>
      <c r="C146" s="205"/>
      <c r="D146" s="206" t="s">
        <v>191</v>
      </c>
      <c r="E146" s="207" t="s">
        <v>1</v>
      </c>
      <c r="F146" s="208" t="s">
        <v>828</v>
      </c>
      <c r="G146" s="205"/>
      <c r="H146" s="209">
        <v>270</v>
      </c>
      <c r="I146" s="210"/>
      <c r="J146" s="205"/>
      <c r="K146" s="205"/>
      <c r="L146" s="211"/>
      <c r="M146" s="212"/>
      <c r="N146" s="213"/>
      <c r="O146" s="213"/>
      <c r="P146" s="213"/>
      <c r="Q146" s="213"/>
      <c r="R146" s="213"/>
      <c r="S146" s="213"/>
      <c r="T146" s="214"/>
      <c r="AT146" s="215" t="s">
        <v>191</v>
      </c>
      <c r="AU146" s="215" t="s">
        <v>83</v>
      </c>
      <c r="AV146" s="13" t="s">
        <v>83</v>
      </c>
      <c r="AW146" s="13" t="s">
        <v>30</v>
      </c>
      <c r="AX146" s="13" t="s">
        <v>73</v>
      </c>
      <c r="AY146" s="215" t="s">
        <v>181</v>
      </c>
    </row>
    <row r="147" spans="1:65" s="14" customFormat="1" x14ac:dyDescent="0.2">
      <c r="B147" s="216"/>
      <c r="C147" s="217"/>
      <c r="D147" s="206" t="s">
        <v>191</v>
      </c>
      <c r="E147" s="218" t="s">
        <v>1</v>
      </c>
      <c r="F147" s="219" t="s">
        <v>193</v>
      </c>
      <c r="G147" s="217"/>
      <c r="H147" s="220">
        <v>270</v>
      </c>
      <c r="I147" s="221"/>
      <c r="J147" s="217"/>
      <c r="K147" s="217"/>
      <c r="L147" s="222"/>
      <c r="M147" s="223"/>
      <c r="N147" s="224"/>
      <c r="O147" s="224"/>
      <c r="P147" s="224"/>
      <c r="Q147" s="224"/>
      <c r="R147" s="224"/>
      <c r="S147" s="224"/>
      <c r="T147" s="225"/>
      <c r="AT147" s="226" t="s">
        <v>191</v>
      </c>
      <c r="AU147" s="226" t="s">
        <v>83</v>
      </c>
      <c r="AV147" s="14" t="s">
        <v>189</v>
      </c>
      <c r="AW147" s="14" t="s">
        <v>30</v>
      </c>
      <c r="AX147" s="14" t="s">
        <v>81</v>
      </c>
      <c r="AY147" s="226" t="s">
        <v>181</v>
      </c>
    </row>
    <row r="148" spans="1:65" s="2" customFormat="1" ht="55.5" customHeight="1" x14ac:dyDescent="0.2">
      <c r="A148" s="34"/>
      <c r="B148" s="35"/>
      <c r="C148" s="191" t="s">
        <v>216</v>
      </c>
      <c r="D148" s="191" t="s">
        <v>184</v>
      </c>
      <c r="E148" s="192" t="s">
        <v>394</v>
      </c>
      <c r="F148" s="193" t="s">
        <v>1404</v>
      </c>
      <c r="G148" s="194" t="s">
        <v>222</v>
      </c>
      <c r="H148" s="195">
        <v>90</v>
      </c>
      <c r="I148" s="196"/>
      <c r="J148" s="197">
        <f>ROUND(I148*H148,2)</f>
        <v>0</v>
      </c>
      <c r="K148" s="193" t="s">
        <v>1</v>
      </c>
      <c r="L148" s="39"/>
      <c r="M148" s="198" t="s">
        <v>1</v>
      </c>
      <c r="N148" s="199" t="s">
        <v>38</v>
      </c>
      <c r="O148" s="71"/>
      <c r="P148" s="200">
        <f>O148*H148</f>
        <v>0</v>
      </c>
      <c r="Q148" s="200">
        <v>0</v>
      </c>
      <c r="R148" s="200">
        <f>Q148*H148</f>
        <v>0</v>
      </c>
      <c r="S148" s="200">
        <v>0</v>
      </c>
      <c r="T148" s="201">
        <f>S148*H148</f>
        <v>0</v>
      </c>
      <c r="U148" s="34"/>
      <c r="V148" s="34"/>
      <c r="W148" s="34"/>
      <c r="X148" s="34"/>
      <c r="Y148" s="34"/>
      <c r="Z148" s="34"/>
      <c r="AA148" s="34"/>
      <c r="AB148" s="34"/>
      <c r="AC148" s="34"/>
      <c r="AD148" s="34"/>
      <c r="AE148" s="34"/>
      <c r="AR148" s="202" t="s">
        <v>189</v>
      </c>
      <c r="AT148" s="202" t="s">
        <v>184</v>
      </c>
      <c r="AU148" s="202" t="s">
        <v>83</v>
      </c>
      <c r="AY148" s="17" t="s">
        <v>181</v>
      </c>
      <c r="BE148" s="203">
        <f>IF(N148="základní",J148,0)</f>
        <v>0</v>
      </c>
      <c r="BF148" s="203">
        <f>IF(N148="snížená",J148,0)</f>
        <v>0</v>
      </c>
      <c r="BG148" s="203">
        <f>IF(N148="zákl. přenesená",J148,0)</f>
        <v>0</v>
      </c>
      <c r="BH148" s="203">
        <f>IF(N148="sníž. přenesená",J148,0)</f>
        <v>0</v>
      </c>
      <c r="BI148" s="203">
        <f>IF(N148="nulová",J148,0)</f>
        <v>0</v>
      </c>
      <c r="BJ148" s="17" t="s">
        <v>81</v>
      </c>
      <c r="BK148" s="203">
        <f>ROUND(I148*H148,2)</f>
        <v>0</v>
      </c>
      <c r="BL148" s="17" t="s">
        <v>189</v>
      </c>
      <c r="BM148" s="202" t="s">
        <v>829</v>
      </c>
    </row>
    <row r="149" spans="1:65" s="13" customFormat="1" x14ac:dyDescent="0.2">
      <c r="B149" s="204"/>
      <c r="C149" s="205"/>
      <c r="D149" s="206" t="s">
        <v>191</v>
      </c>
      <c r="E149" s="207" t="s">
        <v>1</v>
      </c>
      <c r="F149" s="208" t="s">
        <v>1401</v>
      </c>
      <c r="G149" s="205"/>
      <c r="H149" s="209">
        <v>90</v>
      </c>
      <c r="I149" s="210"/>
      <c r="J149" s="205"/>
      <c r="K149" s="205"/>
      <c r="L149" s="211"/>
      <c r="M149" s="212"/>
      <c r="N149" s="213"/>
      <c r="O149" s="213"/>
      <c r="P149" s="213"/>
      <c r="Q149" s="213"/>
      <c r="R149" s="213"/>
      <c r="S149" s="213"/>
      <c r="T149" s="214"/>
      <c r="AT149" s="215" t="s">
        <v>191</v>
      </c>
      <c r="AU149" s="215" t="s">
        <v>83</v>
      </c>
      <c r="AV149" s="13" t="s">
        <v>83</v>
      </c>
      <c r="AW149" s="13" t="s">
        <v>30</v>
      </c>
      <c r="AX149" s="13" t="s">
        <v>73</v>
      </c>
      <c r="AY149" s="215" t="s">
        <v>181</v>
      </c>
    </row>
    <row r="150" spans="1:65" s="14" customFormat="1" x14ac:dyDescent="0.2">
      <c r="B150" s="216"/>
      <c r="C150" s="217"/>
      <c r="D150" s="206" t="s">
        <v>191</v>
      </c>
      <c r="E150" s="218" t="s">
        <v>1</v>
      </c>
      <c r="F150" s="219" t="s">
        <v>193</v>
      </c>
      <c r="G150" s="217"/>
      <c r="H150" s="220">
        <v>90</v>
      </c>
      <c r="I150" s="221"/>
      <c r="J150" s="217"/>
      <c r="K150" s="217"/>
      <c r="L150" s="222"/>
      <c r="M150" s="223"/>
      <c r="N150" s="224"/>
      <c r="O150" s="224"/>
      <c r="P150" s="224"/>
      <c r="Q150" s="224"/>
      <c r="R150" s="224"/>
      <c r="S150" s="224"/>
      <c r="T150" s="225"/>
      <c r="AT150" s="226" t="s">
        <v>191</v>
      </c>
      <c r="AU150" s="226" t="s">
        <v>83</v>
      </c>
      <c r="AV150" s="14" t="s">
        <v>189</v>
      </c>
      <c r="AW150" s="14" t="s">
        <v>30</v>
      </c>
      <c r="AX150" s="14" t="s">
        <v>81</v>
      </c>
      <c r="AY150" s="226" t="s">
        <v>181</v>
      </c>
    </row>
    <row r="151" spans="1:65" s="2" customFormat="1" ht="66.75" customHeight="1" x14ac:dyDescent="0.2">
      <c r="A151" s="34"/>
      <c r="B151" s="35"/>
      <c r="C151" s="191" t="s">
        <v>233</v>
      </c>
      <c r="D151" s="191" t="s">
        <v>184</v>
      </c>
      <c r="E151" s="192" t="s">
        <v>398</v>
      </c>
      <c r="F151" s="193" t="s">
        <v>399</v>
      </c>
      <c r="G151" s="194" t="s">
        <v>196</v>
      </c>
      <c r="H151" s="195">
        <v>81</v>
      </c>
      <c r="I151" s="196"/>
      <c r="J151" s="197">
        <f>ROUND(I151*H151,2)</f>
        <v>0</v>
      </c>
      <c r="K151" s="193" t="s">
        <v>188</v>
      </c>
      <c r="L151" s="39"/>
      <c r="M151" s="198" t="s">
        <v>1</v>
      </c>
      <c r="N151" s="199" t="s">
        <v>38</v>
      </c>
      <c r="O151" s="71"/>
      <c r="P151" s="200">
        <f>O151*H151</f>
        <v>0</v>
      </c>
      <c r="Q151" s="200">
        <v>0</v>
      </c>
      <c r="R151" s="200">
        <f>Q151*H151</f>
        <v>0</v>
      </c>
      <c r="S151" s="200">
        <v>0</v>
      </c>
      <c r="T151" s="201">
        <f>S151*H151</f>
        <v>0</v>
      </c>
      <c r="U151" s="34"/>
      <c r="V151" s="34"/>
      <c r="W151" s="34"/>
      <c r="X151" s="34"/>
      <c r="Y151" s="34"/>
      <c r="Z151" s="34"/>
      <c r="AA151" s="34"/>
      <c r="AB151" s="34"/>
      <c r="AC151" s="34"/>
      <c r="AD151" s="34"/>
      <c r="AE151" s="34"/>
      <c r="AR151" s="202" t="s">
        <v>189</v>
      </c>
      <c r="AT151" s="202" t="s">
        <v>184</v>
      </c>
      <c r="AU151" s="202" t="s">
        <v>83</v>
      </c>
      <c r="AY151" s="17" t="s">
        <v>181</v>
      </c>
      <c r="BE151" s="203">
        <f>IF(N151="základní",J151,0)</f>
        <v>0</v>
      </c>
      <c r="BF151" s="203">
        <f>IF(N151="snížená",J151,0)</f>
        <v>0</v>
      </c>
      <c r="BG151" s="203">
        <f>IF(N151="zákl. přenesená",J151,0)</f>
        <v>0</v>
      </c>
      <c r="BH151" s="203">
        <f>IF(N151="sníž. přenesená",J151,0)</f>
        <v>0</v>
      </c>
      <c r="BI151" s="203">
        <f>IF(N151="nulová",J151,0)</f>
        <v>0</v>
      </c>
      <c r="BJ151" s="17" t="s">
        <v>81</v>
      </c>
      <c r="BK151" s="203">
        <f>ROUND(I151*H151,2)</f>
        <v>0</v>
      </c>
      <c r="BL151" s="17" t="s">
        <v>189</v>
      </c>
      <c r="BM151" s="202" t="s">
        <v>830</v>
      </c>
    </row>
    <row r="152" spans="1:65" s="13" customFormat="1" x14ac:dyDescent="0.2">
      <c r="B152" s="204"/>
      <c r="C152" s="205"/>
      <c r="D152" s="206" t="s">
        <v>191</v>
      </c>
      <c r="E152" s="207" t="s">
        <v>1</v>
      </c>
      <c r="F152" s="208" t="s">
        <v>401</v>
      </c>
      <c r="G152" s="205"/>
      <c r="H152" s="209">
        <v>81</v>
      </c>
      <c r="I152" s="210"/>
      <c r="J152" s="205"/>
      <c r="K152" s="205"/>
      <c r="L152" s="211"/>
      <c r="M152" s="212"/>
      <c r="N152" s="213"/>
      <c r="O152" s="213"/>
      <c r="P152" s="213"/>
      <c r="Q152" s="213"/>
      <c r="R152" s="213"/>
      <c r="S152" s="213"/>
      <c r="T152" s="214"/>
      <c r="AT152" s="215" t="s">
        <v>191</v>
      </c>
      <c r="AU152" s="215" t="s">
        <v>83</v>
      </c>
      <c r="AV152" s="13" t="s">
        <v>83</v>
      </c>
      <c r="AW152" s="13" t="s">
        <v>30</v>
      </c>
      <c r="AX152" s="13" t="s">
        <v>73</v>
      </c>
      <c r="AY152" s="215" t="s">
        <v>181</v>
      </c>
    </row>
    <row r="153" spans="1:65" s="14" customFormat="1" x14ac:dyDescent="0.2">
      <c r="B153" s="216"/>
      <c r="C153" s="217"/>
      <c r="D153" s="206" t="s">
        <v>191</v>
      </c>
      <c r="E153" s="218" t="s">
        <v>1</v>
      </c>
      <c r="F153" s="219" t="s">
        <v>193</v>
      </c>
      <c r="G153" s="217"/>
      <c r="H153" s="220">
        <v>81</v>
      </c>
      <c r="I153" s="221"/>
      <c r="J153" s="217"/>
      <c r="K153" s="217"/>
      <c r="L153" s="222"/>
      <c r="M153" s="223"/>
      <c r="N153" s="224"/>
      <c r="O153" s="224"/>
      <c r="P153" s="224"/>
      <c r="Q153" s="224"/>
      <c r="R153" s="224"/>
      <c r="S153" s="224"/>
      <c r="T153" s="225"/>
      <c r="AT153" s="226" t="s">
        <v>191</v>
      </c>
      <c r="AU153" s="226" t="s">
        <v>83</v>
      </c>
      <c r="AV153" s="14" t="s">
        <v>189</v>
      </c>
      <c r="AW153" s="14" t="s">
        <v>30</v>
      </c>
      <c r="AX153" s="14" t="s">
        <v>81</v>
      </c>
      <c r="AY153" s="226" t="s">
        <v>181</v>
      </c>
    </row>
    <row r="154" spans="1:65" s="2" customFormat="1" ht="44.25" customHeight="1" x14ac:dyDescent="0.2">
      <c r="A154" s="34"/>
      <c r="B154" s="35"/>
      <c r="C154" s="191" t="s">
        <v>239</v>
      </c>
      <c r="D154" s="191" t="s">
        <v>184</v>
      </c>
      <c r="E154" s="192" t="s">
        <v>831</v>
      </c>
      <c r="F154" s="193" t="s">
        <v>832</v>
      </c>
      <c r="G154" s="194" t="s">
        <v>196</v>
      </c>
      <c r="H154" s="195">
        <v>8.1</v>
      </c>
      <c r="I154" s="196"/>
      <c r="J154" s="197">
        <f>ROUND(I154*H154,2)</f>
        <v>0</v>
      </c>
      <c r="K154" s="193" t="s">
        <v>188</v>
      </c>
      <c r="L154" s="39"/>
      <c r="M154" s="198" t="s">
        <v>1</v>
      </c>
      <c r="N154" s="199" t="s">
        <v>38</v>
      </c>
      <c r="O154" s="71"/>
      <c r="P154" s="200">
        <f>O154*H154</f>
        <v>0</v>
      </c>
      <c r="Q154" s="200">
        <v>0</v>
      </c>
      <c r="R154" s="200">
        <f>Q154*H154</f>
        <v>0</v>
      </c>
      <c r="S154" s="200">
        <v>0</v>
      </c>
      <c r="T154" s="201">
        <f>S154*H154</f>
        <v>0</v>
      </c>
      <c r="U154" s="34"/>
      <c r="V154" s="34"/>
      <c r="W154" s="34"/>
      <c r="X154" s="34"/>
      <c r="Y154" s="34"/>
      <c r="Z154" s="34"/>
      <c r="AA154" s="34"/>
      <c r="AB154" s="34"/>
      <c r="AC154" s="34"/>
      <c r="AD154" s="34"/>
      <c r="AE154" s="34"/>
      <c r="AR154" s="202" t="s">
        <v>189</v>
      </c>
      <c r="AT154" s="202" t="s">
        <v>184</v>
      </c>
      <c r="AU154" s="202" t="s">
        <v>83</v>
      </c>
      <c r="AY154" s="17" t="s">
        <v>181</v>
      </c>
      <c r="BE154" s="203">
        <f>IF(N154="základní",J154,0)</f>
        <v>0</v>
      </c>
      <c r="BF154" s="203">
        <f>IF(N154="snížená",J154,0)</f>
        <v>0</v>
      </c>
      <c r="BG154" s="203">
        <f>IF(N154="zákl. přenesená",J154,0)</f>
        <v>0</v>
      </c>
      <c r="BH154" s="203">
        <f>IF(N154="sníž. přenesená",J154,0)</f>
        <v>0</v>
      </c>
      <c r="BI154" s="203">
        <f>IF(N154="nulová",J154,0)</f>
        <v>0</v>
      </c>
      <c r="BJ154" s="17" t="s">
        <v>81</v>
      </c>
      <c r="BK154" s="203">
        <f>ROUND(I154*H154,2)</f>
        <v>0</v>
      </c>
      <c r="BL154" s="17" t="s">
        <v>189</v>
      </c>
      <c r="BM154" s="202" t="s">
        <v>833</v>
      </c>
    </row>
    <row r="155" spans="1:65" s="13" customFormat="1" ht="22.5" x14ac:dyDescent="0.2">
      <c r="B155" s="204"/>
      <c r="C155" s="205"/>
      <c r="D155" s="206" t="s">
        <v>191</v>
      </c>
      <c r="E155" s="207" t="s">
        <v>1</v>
      </c>
      <c r="F155" s="208" t="s">
        <v>834</v>
      </c>
      <c r="G155" s="205"/>
      <c r="H155" s="209">
        <v>8.1</v>
      </c>
      <c r="I155" s="210"/>
      <c r="J155" s="205"/>
      <c r="K155" s="205"/>
      <c r="L155" s="211"/>
      <c r="M155" s="212"/>
      <c r="N155" s="213"/>
      <c r="O155" s="213"/>
      <c r="P155" s="213"/>
      <c r="Q155" s="213"/>
      <c r="R155" s="213"/>
      <c r="S155" s="213"/>
      <c r="T155" s="214"/>
      <c r="AT155" s="215" t="s">
        <v>191</v>
      </c>
      <c r="AU155" s="215" t="s">
        <v>83</v>
      </c>
      <c r="AV155" s="13" t="s">
        <v>83</v>
      </c>
      <c r="AW155" s="13" t="s">
        <v>30</v>
      </c>
      <c r="AX155" s="13" t="s">
        <v>73</v>
      </c>
      <c r="AY155" s="215" t="s">
        <v>181</v>
      </c>
    </row>
    <row r="156" spans="1:65" s="14" customFormat="1" x14ac:dyDescent="0.2">
      <c r="B156" s="216"/>
      <c r="C156" s="217"/>
      <c r="D156" s="206" t="s">
        <v>191</v>
      </c>
      <c r="E156" s="218" t="s">
        <v>1</v>
      </c>
      <c r="F156" s="219" t="s">
        <v>193</v>
      </c>
      <c r="G156" s="217"/>
      <c r="H156" s="220">
        <v>8.1</v>
      </c>
      <c r="I156" s="221"/>
      <c r="J156" s="217"/>
      <c r="K156" s="217"/>
      <c r="L156" s="222"/>
      <c r="M156" s="223"/>
      <c r="N156" s="224"/>
      <c r="O156" s="224"/>
      <c r="P156" s="224"/>
      <c r="Q156" s="224"/>
      <c r="R156" s="224"/>
      <c r="S156" s="224"/>
      <c r="T156" s="225"/>
      <c r="AT156" s="226" t="s">
        <v>191</v>
      </c>
      <c r="AU156" s="226" t="s">
        <v>83</v>
      </c>
      <c r="AV156" s="14" t="s">
        <v>189</v>
      </c>
      <c r="AW156" s="14" t="s">
        <v>30</v>
      </c>
      <c r="AX156" s="14" t="s">
        <v>81</v>
      </c>
      <c r="AY156" s="226" t="s">
        <v>181</v>
      </c>
    </row>
    <row r="157" spans="1:65" s="2" customFormat="1" ht="44.25" customHeight="1" x14ac:dyDescent="0.2">
      <c r="A157" s="34"/>
      <c r="B157" s="35"/>
      <c r="C157" s="191" t="s">
        <v>244</v>
      </c>
      <c r="D157" s="191" t="s">
        <v>184</v>
      </c>
      <c r="E157" s="192" t="s">
        <v>403</v>
      </c>
      <c r="F157" s="193" t="s">
        <v>404</v>
      </c>
      <c r="G157" s="194" t="s">
        <v>196</v>
      </c>
      <c r="H157" s="195">
        <v>175.5</v>
      </c>
      <c r="I157" s="196"/>
      <c r="J157" s="197">
        <f>ROUND(I157*H157,2)</f>
        <v>0</v>
      </c>
      <c r="K157" s="193" t="s">
        <v>188</v>
      </c>
      <c r="L157" s="39"/>
      <c r="M157" s="198" t="s">
        <v>1</v>
      </c>
      <c r="N157" s="199" t="s">
        <v>38</v>
      </c>
      <c r="O157" s="71"/>
      <c r="P157" s="200">
        <f>O157*H157</f>
        <v>0</v>
      </c>
      <c r="Q157" s="200">
        <v>0</v>
      </c>
      <c r="R157" s="200">
        <f>Q157*H157</f>
        <v>0</v>
      </c>
      <c r="S157" s="200">
        <v>0</v>
      </c>
      <c r="T157" s="201">
        <f>S157*H157</f>
        <v>0</v>
      </c>
      <c r="U157" s="34"/>
      <c r="V157" s="34"/>
      <c r="W157" s="34"/>
      <c r="X157" s="34"/>
      <c r="Y157" s="34"/>
      <c r="Z157" s="34"/>
      <c r="AA157" s="34"/>
      <c r="AB157" s="34"/>
      <c r="AC157" s="34"/>
      <c r="AD157" s="34"/>
      <c r="AE157" s="34"/>
      <c r="AR157" s="202" t="s">
        <v>189</v>
      </c>
      <c r="AT157" s="202" t="s">
        <v>184</v>
      </c>
      <c r="AU157" s="202" t="s">
        <v>83</v>
      </c>
      <c r="AY157" s="17" t="s">
        <v>181</v>
      </c>
      <c r="BE157" s="203">
        <f>IF(N157="základní",J157,0)</f>
        <v>0</v>
      </c>
      <c r="BF157" s="203">
        <f>IF(N157="snížená",J157,0)</f>
        <v>0</v>
      </c>
      <c r="BG157" s="203">
        <f>IF(N157="zákl. přenesená",J157,0)</f>
        <v>0</v>
      </c>
      <c r="BH157" s="203">
        <f>IF(N157="sníž. přenesená",J157,0)</f>
        <v>0</v>
      </c>
      <c r="BI157" s="203">
        <f>IF(N157="nulová",J157,0)</f>
        <v>0</v>
      </c>
      <c r="BJ157" s="17" t="s">
        <v>81</v>
      </c>
      <c r="BK157" s="203">
        <f>ROUND(I157*H157,2)</f>
        <v>0</v>
      </c>
      <c r="BL157" s="17" t="s">
        <v>189</v>
      </c>
      <c r="BM157" s="202" t="s">
        <v>835</v>
      </c>
    </row>
    <row r="158" spans="1:65" s="13" customFormat="1" x14ac:dyDescent="0.2">
      <c r="B158" s="204"/>
      <c r="C158" s="205"/>
      <c r="D158" s="206" t="s">
        <v>191</v>
      </c>
      <c r="E158" s="207" t="s">
        <v>1</v>
      </c>
      <c r="F158" s="208" t="s">
        <v>836</v>
      </c>
      <c r="G158" s="205"/>
      <c r="H158" s="209">
        <v>135</v>
      </c>
      <c r="I158" s="210"/>
      <c r="J158" s="205"/>
      <c r="K158" s="205"/>
      <c r="L158" s="211"/>
      <c r="M158" s="212"/>
      <c r="N158" s="213"/>
      <c r="O158" s="213"/>
      <c r="P158" s="213"/>
      <c r="Q158" s="213"/>
      <c r="R158" s="213"/>
      <c r="S158" s="213"/>
      <c r="T158" s="214"/>
      <c r="AT158" s="215" t="s">
        <v>191</v>
      </c>
      <c r="AU158" s="215" t="s">
        <v>83</v>
      </c>
      <c r="AV158" s="13" t="s">
        <v>83</v>
      </c>
      <c r="AW158" s="13" t="s">
        <v>30</v>
      </c>
      <c r="AX158" s="13" t="s">
        <v>73</v>
      </c>
      <c r="AY158" s="215" t="s">
        <v>181</v>
      </c>
    </row>
    <row r="159" spans="1:65" s="13" customFormat="1" x14ac:dyDescent="0.2">
      <c r="B159" s="204"/>
      <c r="C159" s="205"/>
      <c r="D159" s="206" t="s">
        <v>191</v>
      </c>
      <c r="E159" s="207" t="s">
        <v>1</v>
      </c>
      <c r="F159" s="208" t="s">
        <v>837</v>
      </c>
      <c r="G159" s="205"/>
      <c r="H159" s="209">
        <v>40.5</v>
      </c>
      <c r="I159" s="210"/>
      <c r="J159" s="205"/>
      <c r="K159" s="205"/>
      <c r="L159" s="211"/>
      <c r="M159" s="212"/>
      <c r="N159" s="213"/>
      <c r="O159" s="213"/>
      <c r="P159" s="213"/>
      <c r="Q159" s="213"/>
      <c r="R159" s="213"/>
      <c r="S159" s="213"/>
      <c r="T159" s="214"/>
      <c r="AT159" s="215" t="s">
        <v>191</v>
      </c>
      <c r="AU159" s="215" t="s">
        <v>83</v>
      </c>
      <c r="AV159" s="13" t="s">
        <v>83</v>
      </c>
      <c r="AW159" s="13" t="s">
        <v>30</v>
      </c>
      <c r="AX159" s="13" t="s">
        <v>73</v>
      </c>
      <c r="AY159" s="215" t="s">
        <v>181</v>
      </c>
    </row>
    <row r="160" spans="1:65" s="14" customFormat="1" x14ac:dyDescent="0.2">
      <c r="B160" s="216"/>
      <c r="C160" s="217"/>
      <c r="D160" s="206" t="s">
        <v>191</v>
      </c>
      <c r="E160" s="218" t="s">
        <v>1</v>
      </c>
      <c r="F160" s="219" t="s">
        <v>193</v>
      </c>
      <c r="G160" s="217"/>
      <c r="H160" s="220">
        <v>175.5</v>
      </c>
      <c r="I160" s="221"/>
      <c r="J160" s="217"/>
      <c r="K160" s="217"/>
      <c r="L160" s="222"/>
      <c r="M160" s="223"/>
      <c r="N160" s="224"/>
      <c r="O160" s="224"/>
      <c r="P160" s="224"/>
      <c r="Q160" s="224"/>
      <c r="R160" s="224"/>
      <c r="S160" s="224"/>
      <c r="T160" s="225"/>
      <c r="AT160" s="226" t="s">
        <v>191</v>
      </c>
      <c r="AU160" s="226" t="s">
        <v>83</v>
      </c>
      <c r="AV160" s="14" t="s">
        <v>189</v>
      </c>
      <c r="AW160" s="14" t="s">
        <v>30</v>
      </c>
      <c r="AX160" s="14" t="s">
        <v>81</v>
      </c>
      <c r="AY160" s="226" t="s">
        <v>181</v>
      </c>
    </row>
    <row r="161" spans="1:65" s="2" customFormat="1" ht="21.75" customHeight="1" x14ac:dyDescent="0.2">
      <c r="A161" s="34"/>
      <c r="B161" s="35"/>
      <c r="C161" s="227" t="s">
        <v>249</v>
      </c>
      <c r="D161" s="227" t="s">
        <v>212</v>
      </c>
      <c r="E161" s="228" t="s">
        <v>408</v>
      </c>
      <c r="F161" s="229" t="s">
        <v>409</v>
      </c>
      <c r="G161" s="230" t="s">
        <v>196</v>
      </c>
      <c r="H161" s="231">
        <v>26.3</v>
      </c>
      <c r="I161" s="232"/>
      <c r="J161" s="233">
        <f>ROUND(I161*H161,2)</f>
        <v>0</v>
      </c>
      <c r="K161" s="229" t="s">
        <v>188</v>
      </c>
      <c r="L161" s="234"/>
      <c r="M161" s="235" t="s">
        <v>1</v>
      </c>
      <c r="N161" s="236" t="s">
        <v>38</v>
      </c>
      <c r="O161" s="71"/>
      <c r="P161" s="200">
        <f>O161*H161</f>
        <v>0</v>
      </c>
      <c r="Q161" s="200">
        <v>2.234</v>
      </c>
      <c r="R161" s="200">
        <f>Q161*H161</f>
        <v>58.754200000000004</v>
      </c>
      <c r="S161" s="200">
        <v>0</v>
      </c>
      <c r="T161" s="201">
        <f>S161*H161</f>
        <v>0</v>
      </c>
      <c r="U161" s="34"/>
      <c r="V161" s="34"/>
      <c r="W161" s="34"/>
      <c r="X161" s="34"/>
      <c r="Y161" s="34"/>
      <c r="Z161" s="34"/>
      <c r="AA161" s="34"/>
      <c r="AB161" s="34"/>
      <c r="AC161" s="34"/>
      <c r="AD161" s="34"/>
      <c r="AE161" s="34"/>
      <c r="AR161" s="202" t="s">
        <v>216</v>
      </c>
      <c r="AT161" s="202" t="s">
        <v>212</v>
      </c>
      <c r="AU161" s="202" t="s">
        <v>83</v>
      </c>
      <c r="AY161" s="17" t="s">
        <v>181</v>
      </c>
      <c r="BE161" s="203">
        <f>IF(N161="základní",J161,0)</f>
        <v>0</v>
      </c>
      <c r="BF161" s="203">
        <f>IF(N161="snížená",J161,0)</f>
        <v>0</v>
      </c>
      <c r="BG161" s="203">
        <f>IF(N161="zákl. přenesená",J161,0)</f>
        <v>0</v>
      </c>
      <c r="BH161" s="203">
        <f>IF(N161="sníž. přenesená",J161,0)</f>
        <v>0</v>
      </c>
      <c r="BI161" s="203">
        <f>IF(N161="nulová",J161,0)</f>
        <v>0</v>
      </c>
      <c r="BJ161" s="17" t="s">
        <v>81</v>
      </c>
      <c r="BK161" s="203">
        <f>ROUND(I161*H161,2)</f>
        <v>0</v>
      </c>
      <c r="BL161" s="17" t="s">
        <v>189</v>
      </c>
      <c r="BM161" s="202" t="s">
        <v>838</v>
      </c>
    </row>
    <row r="162" spans="1:65" s="13" customFormat="1" x14ac:dyDescent="0.2">
      <c r="B162" s="204"/>
      <c r="C162" s="205"/>
      <c r="D162" s="206" t="s">
        <v>191</v>
      </c>
      <c r="E162" s="207" t="s">
        <v>1</v>
      </c>
      <c r="F162" s="208" t="s">
        <v>839</v>
      </c>
      <c r="G162" s="205"/>
      <c r="H162" s="209">
        <v>22.5</v>
      </c>
      <c r="I162" s="210"/>
      <c r="J162" s="205"/>
      <c r="K162" s="205"/>
      <c r="L162" s="211"/>
      <c r="M162" s="212"/>
      <c r="N162" s="213"/>
      <c r="O162" s="213"/>
      <c r="P162" s="213"/>
      <c r="Q162" s="213"/>
      <c r="R162" s="213"/>
      <c r="S162" s="213"/>
      <c r="T162" s="214"/>
      <c r="AT162" s="215" t="s">
        <v>191</v>
      </c>
      <c r="AU162" s="215" t="s">
        <v>83</v>
      </c>
      <c r="AV162" s="13" t="s">
        <v>83</v>
      </c>
      <c r="AW162" s="13" t="s">
        <v>30</v>
      </c>
      <c r="AX162" s="13" t="s">
        <v>73</v>
      </c>
      <c r="AY162" s="215" t="s">
        <v>181</v>
      </c>
    </row>
    <row r="163" spans="1:65" s="13" customFormat="1" x14ac:dyDescent="0.2">
      <c r="B163" s="204"/>
      <c r="C163" s="205"/>
      <c r="D163" s="206" t="s">
        <v>191</v>
      </c>
      <c r="E163" s="207" t="s">
        <v>1</v>
      </c>
      <c r="F163" s="208" t="s">
        <v>840</v>
      </c>
      <c r="G163" s="205"/>
      <c r="H163" s="209">
        <v>3.6</v>
      </c>
      <c r="I163" s="210"/>
      <c r="J163" s="205"/>
      <c r="K163" s="205"/>
      <c r="L163" s="211"/>
      <c r="M163" s="212"/>
      <c r="N163" s="213"/>
      <c r="O163" s="213"/>
      <c r="P163" s="213"/>
      <c r="Q163" s="213"/>
      <c r="R163" s="213"/>
      <c r="S163" s="213"/>
      <c r="T163" s="214"/>
      <c r="AT163" s="215" t="s">
        <v>191</v>
      </c>
      <c r="AU163" s="215" t="s">
        <v>83</v>
      </c>
      <c r="AV163" s="13" t="s">
        <v>83</v>
      </c>
      <c r="AW163" s="13" t="s">
        <v>30</v>
      </c>
      <c r="AX163" s="13" t="s">
        <v>73</v>
      </c>
      <c r="AY163" s="215" t="s">
        <v>181</v>
      </c>
    </row>
    <row r="164" spans="1:65" s="13" customFormat="1" x14ac:dyDescent="0.2">
      <c r="B164" s="204"/>
      <c r="C164" s="205"/>
      <c r="D164" s="206" t="s">
        <v>191</v>
      </c>
      <c r="E164" s="207" t="s">
        <v>1</v>
      </c>
      <c r="F164" s="208" t="s">
        <v>841</v>
      </c>
      <c r="G164" s="205"/>
      <c r="H164" s="209">
        <v>0.2</v>
      </c>
      <c r="I164" s="210"/>
      <c r="J164" s="205"/>
      <c r="K164" s="205"/>
      <c r="L164" s="211"/>
      <c r="M164" s="212"/>
      <c r="N164" s="213"/>
      <c r="O164" s="213"/>
      <c r="P164" s="213"/>
      <c r="Q164" s="213"/>
      <c r="R164" s="213"/>
      <c r="S164" s="213"/>
      <c r="T164" s="214"/>
      <c r="AT164" s="215" t="s">
        <v>191</v>
      </c>
      <c r="AU164" s="215" t="s">
        <v>83</v>
      </c>
      <c r="AV164" s="13" t="s">
        <v>83</v>
      </c>
      <c r="AW164" s="13" t="s">
        <v>30</v>
      </c>
      <c r="AX164" s="13" t="s">
        <v>73</v>
      </c>
      <c r="AY164" s="215" t="s">
        <v>181</v>
      </c>
    </row>
    <row r="165" spans="1:65" s="14" customFormat="1" x14ac:dyDescent="0.2">
      <c r="B165" s="216"/>
      <c r="C165" s="217"/>
      <c r="D165" s="206" t="s">
        <v>191</v>
      </c>
      <c r="E165" s="218" t="s">
        <v>1</v>
      </c>
      <c r="F165" s="219" t="s">
        <v>193</v>
      </c>
      <c r="G165" s="217"/>
      <c r="H165" s="220">
        <v>26.3</v>
      </c>
      <c r="I165" s="221"/>
      <c r="J165" s="217"/>
      <c r="K165" s="217"/>
      <c r="L165" s="222"/>
      <c r="M165" s="223"/>
      <c r="N165" s="224"/>
      <c r="O165" s="224"/>
      <c r="P165" s="224"/>
      <c r="Q165" s="224"/>
      <c r="R165" s="224"/>
      <c r="S165" s="224"/>
      <c r="T165" s="225"/>
      <c r="AT165" s="226" t="s">
        <v>191</v>
      </c>
      <c r="AU165" s="226" t="s">
        <v>83</v>
      </c>
      <c r="AV165" s="14" t="s">
        <v>189</v>
      </c>
      <c r="AW165" s="14" t="s">
        <v>30</v>
      </c>
      <c r="AX165" s="14" t="s">
        <v>81</v>
      </c>
      <c r="AY165" s="226" t="s">
        <v>181</v>
      </c>
    </row>
    <row r="166" spans="1:65" s="2" customFormat="1" ht="16.5" customHeight="1" x14ac:dyDescent="0.2">
      <c r="A166" s="34"/>
      <c r="B166" s="35"/>
      <c r="C166" s="227" t="s">
        <v>253</v>
      </c>
      <c r="D166" s="227" t="s">
        <v>212</v>
      </c>
      <c r="E166" s="228" t="s">
        <v>415</v>
      </c>
      <c r="F166" s="229" t="s">
        <v>416</v>
      </c>
      <c r="G166" s="230" t="s">
        <v>227</v>
      </c>
      <c r="H166" s="231">
        <v>90</v>
      </c>
      <c r="I166" s="232"/>
      <c r="J166" s="233">
        <f>ROUND(I166*H166,2)</f>
        <v>0</v>
      </c>
      <c r="K166" s="229" t="s">
        <v>188</v>
      </c>
      <c r="L166" s="234"/>
      <c r="M166" s="235" t="s">
        <v>1</v>
      </c>
      <c r="N166" s="236" t="s">
        <v>38</v>
      </c>
      <c r="O166" s="71"/>
      <c r="P166" s="200">
        <f>O166*H166</f>
        <v>0</v>
      </c>
      <c r="Q166" s="200">
        <v>1.34</v>
      </c>
      <c r="R166" s="200">
        <f>Q166*H166</f>
        <v>120.60000000000001</v>
      </c>
      <c r="S166" s="200">
        <v>0</v>
      </c>
      <c r="T166" s="201">
        <f>S166*H166</f>
        <v>0</v>
      </c>
      <c r="U166" s="34"/>
      <c r="V166" s="34"/>
      <c r="W166" s="34"/>
      <c r="X166" s="34"/>
      <c r="Y166" s="34"/>
      <c r="Z166" s="34"/>
      <c r="AA166" s="34"/>
      <c r="AB166" s="34"/>
      <c r="AC166" s="34"/>
      <c r="AD166" s="34"/>
      <c r="AE166" s="34"/>
      <c r="AR166" s="202" t="s">
        <v>216</v>
      </c>
      <c r="AT166" s="202" t="s">
        <v>212</v>
      </c>
      <c r="AU166" s="202" t="s">
        <v>83</v>
      </c>
      <c r="AY166" s="17" t="s">
        <v>181</v>
      </c>
      <c r="BE166" s="203">
        <f>IF(N166="základní",J166,0)</f>
        <v>0</v>
      </c>
      <c r="BF166" s="203">
        <f>IF(N166="snížená",J166,0)</f>
        <v>0</v>
      </c>
      <c r="BG166" s="203">
        <f>IF(N166="zákl. přenesená",J166,0)</f>
        <v>0</v>
      </c>
      <c r="BH166" s="203">
        <f>IF(N166="sníž. přenesená",J166,0)</f>
        <v>0</v>
      </c>
      <c r="BI166" s="203">
        <f>IF(N166="nulová",J166,0)</f>
        <v>0</v>
      </c>
      <c r="BJ166" s="17" t="s">
        <v>81</v>
      </c>
      <c r="BK166" s="203">
        <f>ROUND(I166*H166,2)</f>
        <v>0</v>
      </c>
      <c r="BL166" s="17" t="s">
        <v>189</v>
      </c>
      <c r="BM166" s="202" t="s">
        <v>842</v>
      </c>
    </row>
    <row r="167" spans="1:65" s="13" customFormat="1" x14ac:dyDescent="0.2">
      <c r="B167" s="204"/>
      <c r="C167" s="205"/>
      <c r="D167" s="206" t="s">
        <v>191</v>
      </c>
      <c r="E167" s="207" t="s">
        <v>1</v>
      </c>
      <c r="F167" s="208" t="s">
        <v>364</v>
      </c>
      <c r="G167" s="205"/>
      <c r="H167" s="209">
        <v>90</v>
      </c>
      <c r="I167" s="210"/>
      <c r="J167" s="205"/>
      <c r="K167" s="205"/>
      <c r="L167" s="211"/>
      <c r="M167" s="212"/>
      <c r="N167" s="213"/>
      <c r="O167" s="213"/>
      <c r="P167" s="213"/>
      <c r="Q167" s="213"/>
      <c r="R167" s="213"/>
      <c r="S167" s="213"/>
      <c r="T167" s="214"/>
      <c r="AT167" s="215" t="s">
        <v>191</v>
      </c>
      <c r="AU167" s="215" t="s">
        <v>83</v>
      </c>
      <c r="AV167" s="13" t="s">
        <v>83</v>
      </c>
      <c r="AW167" s="13" t="s">
        <v>30</v>
      </c>
      <c r="AX167" s="13" t="s">
        <v>81</v>
      </c>
      <c r="AY167" s="215" t="s">
        <v>181</v>
      </c>
    </row>
    <row r="168" spans="1:65" s="2" customFormat="1" ht="16.5" customHeight="1" x14ac:dyDescent="0.2">
      <c r="A168" s="34"/>
      <c r="B168" s="35"/>
      <c r="C168" s="227" t="s">
        <v>258</v>
      </c>
      <c r="D168" s="227" t="s">
        <v>212</v>
      </c>
      <c r="E168" s="228" t="s">
        <v>423</v>
      </c>
      <c r="F168" s="229" t="s">
        <v>424</v>
      </c>
      <c r="G168" s="230" t="s">
        <v>215</v>
      </c>
      <c r="H168" s="231">
        <v>16.2</v>
      </c>
      <c r="I168" s="232"/>
      <c r="J168" s="233">
        <f>ROUND(I168*H168,2)</f>
        <v>0</v>
      </c>
      <c r="K168" s="229" t="s">
        <v>188</v>
      </c>
      <c r="L168" s="234"/>
      <c r="M168" s="235" t="s">
        <v>1</v>
      </c>
      <c r="N168" s="236" t="s">
        <v>38</v>
      </c>
      <c r="O168" s="71"/>
      <c r="P168" s="200">
        <f>O168*H168</f>
        <v>0</v>
      </c>
      <c r="Q168" s="200">
        <v>1</v>
      </c>
      <c r="R168" s="200">
        <f>Q168*H168</f>
        <v>16.2</v>
      </c>
      <c r="S168" s="200">
        <v>0</v>
      </c>
      <c r="T168" s="201">
        <f>S168*H168</f>
        <v>0</v>
      </c>
      <c r="U168" s="34"/>
      <c r="V168" s="34"/>
      <c r="W168" s="34"/>
      <c r="X168" s="34"/>
      <c r="Y168" s="34"/>
      <c r="Z168" s="34"/>
      <c r="AA168" s="34"/>
      <c r="AB168" s="34"/>
      <c r="AC168" s="34"/>
      <c r="AD168" s="34"/>
      <c r="AE168" s="34"/>
      <c r="AR168" s="202" t="s">
        <v>216</v>
      </c>
      <c r="AT168" s="202" t="s">
        <v>212</v>
      </c>
      <c r="AU168" s="202" t="s">
        <v>83</v>
      </c>
      <c r="AY168" s="17" t="s">
        <v>181</v>
      </c>
      <c r="BE168" s="203">
        <f>IF(N168="základní",J168,0)</f>
        <v>0</v>
      </c>
      <c r="BF168" s="203">
        <f>IF(N168="snížená",J168,0)</f>
        <v>0</v>
      </c>
      <c r="BG168" s="203">
        <f>IF(N168="zákl. přenesená",J168,0)</f>
        <v>0</v>
      </c>
      <c r="BH168" s="203">
        <f>IF(N168="sníž. přenesená",J168,0)</f>
        <v>0</v>
      </c>
      <c r="BI168" s="203">
        <f>IF(N168="nulová",J168,0)</f>
        <v>0</v>
      </c>
      <c r="BJ168" s="17" t="s">
        <v>81</v>
      </c>
      <c r="BK168" s="203">
        <f>ROUND(I168*H168,2)</f>
        <v>0</v>
      </c>
      <c r="BL168" s="17" t="s">
        <v>189</v>
      </c>
      <c r="BM168" s="202" t="s">
        <v>843</v>
      </c>
    </row>
    <row r="169" spans="1:65" s="13" customFormat="1" x14ac:dyDescent="0.2">
      <c r="B169" s="204"/>
      <c r="C169" s="205"/>
      <c r="D169" s="206" t="s">
        <v>191</v>
      </c>
      <c r="E169" s="207" t="s">
        <v>1</v>
      </c>
      <c r="F169" s="208" t="s">
        <v>844</v>
      </c>
      <c r="G169" s="205"/>
      <c r="H169" s="209">
        <v>16.2</v>
      </c>
      <c r="I169" s="210"/>
      <c r="J169" s="205"/>
      <c r="K169" s="205"/>
      <c r="L169" s="211"/>
      <c r="M169" s="212"/>
      <c r="N169" s="213"/>
      <c r="O169" s="213"/>
      <c r="P169" s="213"/>
      <c r="Q169" s="213"/>
      <c r="R169" s="213"/>
      <c r="S169" s="213"/>
      <c r="T169" s="214"/>
      <c r="AT169" s="215" t="s">
        <v>191</v>
      </c>
      <c r="AU169" s="215" t="s">
        <v>83</v>
      </c>
      <c r="AV169" s="13" t="s">
        <v>83</v>
      </c>
      <c r="AW169" s="13" t="s">
        <v>30</v>
      </c>
      <c r="AX169" s="13" t="s">
        <v>73</v>
      </c>
      <c r="AY169" s="215" t="s">
        <v>181</v>
      </c>
    </row>
    <row r="170" spans="1:65" s="14" customFormat="1" x14ac:dyDescent="0.2">
      <c r="B170" s="216"/>
      <c r="C170" s="217"/>
      <c r="D170" s="206" t="s">
        <v>191</v>
      </c>
      <c r="E170" s="218" t="s">
        <v>1</v>
      </c>
      <c r="F170" s="219" t="s">
        <v>193</v>
      </c>
      <c r="G170" s="217"/>
      <c r="H170" s="220">
        <v>16.2</v>
      </c>
      <c r="I170" s="221"/>
      <c r="J170" s="217"/>
      <c r="K170" s="217"/>
      <c r="L170" s="222"/>
      <c r="M170" s="223"/>
      <c r="N170" s="224"/>
      <c r="O170" s="224"/>
      <c r="P170" s="224"/>
      <c r="Q170" s="224"/>
      <c r="R170" s="224"/>
      <c r="S170" s="224"/>
      <c r="T170" s="225"/>
      <c r="AT170" s="226" t="s">
        <v>191</v>
      </c>
      <c r="AU170" s="226" t="s">
        <v>83</v>
      </c>
      <c r="AV170" s="14" t="s">
        <v>189</v>
      </c>
      <c r="AW170" s="14" t="s">
        <v>30</v>
      </c>
      <c r="AX170" s="14" t="s">
        <v>81</v>
      </c>
      <c r="AY170" s="226" t="s">
        <v>181</v>
      </c>
    </row>
    <row r="171" spans="1:65" s="2" customFormat="1" ht="16.5" customHeight="1" x14ac:dyDescent="0.2">
      <c r="A171" s="34"/>
      <c r="B171" s="35"/>
      <c r="C171" s="227" t="s">
        <v>8</v>
      </c>
      <c r="D171" s="227" t="s">
        <v>212</v>
      </c>
      <c r="E171" s="228" t="s">
        <v>845</v>
      </c>
      <c r="F171" s="229" t="s">
        <v>846</v>
      </c>
      <c r="G171" s="230" t="s">
        <v>215</v>
      </c>
      <c r="H171" s="231">
        <v>40.5</v>
      </c>
      <c r="I171" s="232"/>
      <c r="J171" s="233">
        <f>ROUND(I171*H171,2)</f>
        <v>0</v>
      </c>
      <c r="K171" s="229" t="s">
        <v>188</v>
      </c>
      <c r="L171" s="234"/>
      <c r="M171" s="235" t="s">
        <v>1</v>
      </c>
      <c r="N171" s="236" t="s">
        <v>38</v>
      </c>
      <c r="O171" s="71"/>
      <c r="P171" s="200">
        <f>O171*H171</f>
        <v>0</v>
      </c>
      <c r="Q171" s="200">
        <v>1</v>
      </c>
      <c r="R171" s="200">
        <f>Q171*H171</f>
        <v>40.5</v>
      </c>
      <c r="S171" s="200">
        <v>0</v>
      </c>
      <c r="T171" s="201">
        <f>S171*H171</f>
        <v>0</v>
      </c>
      <c r="U171" s="34"/>
      <c r="V171" s="34"/>
      <c r="W171" s="34"/>
      <c r="X171" s="34"/>
      <c r="Y171" s="34"/>
      <c r="Z171" s="34"/>
      <c r="AA171" s="34"/>
      <c r="AB171" s="34"/>
      <c r="AC171" s="34"/>
      <c r="AD171" s="34"/>
      <c r="AE171" s="34"/>
      <c r="AR171" s="202" t="s">
        <v>216</v>
      </c>
      <c r="AT171" s="202" t="s">
        <v>212</v>
      </c>
      <c r="AU171" s="202" t="s">
        <v>83</v>
      </c>
      <c r="AY171" s="17" t="s">
        <v>181</v>
      </c>
      <c r="BE171" s="203">
        <f>IF(N171="základní",J171,0)</f>
        <v>0</v>
      </c>
      <c r="BF171" s="203">
        <f>IF(N171="snížená",J171,0)</f>
        <v>0</v>
      </c>
      <c r="BG171" s="203">
        <f>IF(N171="zákl. přenesená",J171,0)</f>
        <v>0</v>
      </c>
      <c r="BH171" s="203">
        <f>IF(N171="sníž. přenesená",J171,0)</f>
        <v>0</v>
      </c>
      <c r="BI171" s="203">
        <f>IF(N171="nulová",J171,0)</f>
        <v>0</v>
      </c>
      <c r="BJ171" s="17" t="s">
        <v>81</v>
      </c>
      <c r="BK171" s="203">
        <f>ROUND(I171*H171,2)</f>
        <v>0</v>
      </c>
      <c r="BL171" s="17" t="s">
        <v>189</v>
      </c>
      <c r="BM171" s="202" t="s">
        <v>847</v>
      </c>
    </row>
    <row r="172" spans="1:65" s="13" customFormat="1" x14ac:dyDescent="0.2">
      <c r="B172" s="204"/>
      <c r="C172" s="205"/>
      <c r="D172" s="206" t="s">
        <v>191</v>
      </c>
      <c r="E172" s="207" t="s">
        <v>1</v>
      </c>
      <c r="F172" s="208" t="s">
        <v>848</v>
      </c>
      <c r="G172" s="205"/>
      <c r="H172" s="209">
        <v>40.5</v>
      </c>
      <c r="I172" s="210"/>
      <c r="J172" s="205"/>
      <c r="K172" s="205"/>
      <c r="L172" s="211"/>
      <c r="M172" s="212"/>
      <c r="N172" s="213"/>
      <c r="O172" s="213"/>
      <c r="P172" s="213"/>
      <c r="Q172" s="213"/>
      <c r="R172" s="213"/>
      <c r="S172" s="213"/>
      <c r="T172" s="214"/>
      <c r="AT172" s="215" t="s">
        <v>191</v>
      </c>
      <c r="AU172" s="215" t="s">
        <v>83</v>
      </c>
      <c r="AV172" s="13" t="s">
        <v>83</v>
      </c>
      <c r="AW172" s="13" t="s">
        <v>30</v>
      </c>
      <c r="AX172" s="13" t="s">
        <v>73</v>
      </c>
      <c r="AY172" s="215" t="s">
        <v>181</v>
      </c>
    </row>
    <row r="173" spans="1:65" s="14" customFormat="1" x14ac:dyDescent="0.2">
      <c r="B173" s="216"/>
      <c r="C173" s="217"/>
      <c r="D173" s="206" t="s">
        <v>191</v>
      </c>
      <c r="E173" s="218" t="s">
        <v>1</v>
      </c>
      <c r="F173" s="219" t="s">
        <v>193</v>
      </c>
      <c r="G173" s="217"/>
      <c r="H173" s="220">
        <v>40.5</v>
      </c>
      <c r="I173" s="221"/>
      <c r="J173" s="217"/>
      <c r="K173" s="217"/>
      <c r="L173" s="222"/>
      <c r="M173" s="223"/>
      <c r="N173" s="224"/>
      <c r="O173" s="224"/>
      <c r="P173" s="224"/>
      <c r="Q173" s="224"/>
      <c r="R173" s="224"/>
      <c r="S173" s="224"/>
      <c r="T173" s="225"/>
      <c r="AT173" s="226" t="s">
        <v>191</v>
      </c>
      <c r="AU173" s="226" t="s">
        <v>83</v>
      </c>
      <c r="AV173" s="14" t="s">
        <v>189</v>
      </c>
      <c r="AW173" s="14" t="s">
        <v>30</v>
      </c>
      <c r="AX173" s="14" t="s">
        <v>81</v>
      </c>
      <c r="AY173" s="226" t="s">
        <v>181</v>
      </c>
    </row>
    <row r="174" spans="1:65" s="2" customFormat="1" ht="16.5" customHeight="1" x14ac:dyDescent="0.2">
      <c r="A174" s="34"/>
      <c r="B174" s="35"/>
      <c r="C174" s="227" t="s">
        <v>269</v>
      </c>
      <c r="D174" s="227" t="s">
        <v>212</v>
      </c>
      <c r="E174" s="228" t="s">
        <v>428</v>
      </c>
      <c r="F174" s="229" t="s">
        <v>429</v>
      </c>
      <c r="G174" s="230" t="s">
        <v>227</v>
      </c>
      <c r="H174" s="231">
        <v>90</v>
      </c>
      <c r="I174" s="232"/>
      <c r="J174" s="233">
        <f>ROUND(I174*H174,2)</f>
        <v>0</v>
      </c>
      <c r="K174" s="229" t="s">
        <v>188</v>
      </c>
      <c r="L174" s="234"/>
      <c r="M174" s="235" t="s">
        <v>1</v>
      </c>
      <c r="N174" s="236" t="s">
        <v>38</v>
      </c>
      <c r="O174" s="71"/>
      <c r="P174" s="200">
        <f>O174*H174</f>
        <v>0</v>
      </c>
      <c r="Q174" s="200">
        <v>5.8999999999999997E-2</v>
      </c>
      <c r="R174" s="200">
        <f>Q174*H174</f>
        <v>5.31</v>
      </c>
      <c r="S174" s="200">
        <v>0</v>
      </c>
      <c r="T174" s="201">
        <f>S174*H174</f>
        <v>0</v>
      </c>
      <c r="U174" s="34"/>
      <c r="V174" s="34"/>
      <c r="W174" s="34"/>
      <c r="X174" s="34"/>
      <c r="Y174" s="34"/>
      <c r="Z174" s="34"/>
      <c r="AA174" s="34"/>
      <c r="AB174" s="34"/>
      <c r="AC174" s="34"/>
      <c r="AD174" s="34"/>
      <c r="AE174" s="34"/>
      <c r="AR174" s="202" t="s">
        <v>216</v>
      </c>
      <c r="AT174" s="202" t="s">
        <v>212</v>
      </c>
      <c r="AU174" s="202" t="s">
        <v>83</v>
      </c>
      <c r="AY174" s="17" t="s">
        <v>181</v>
      </c>
      <c r="BE174" s="203">
        <f>IF(N174="základní",J174,0)</f>
        <v>0</v>
      </c>
      <c r="BF174" s="203">
        <f>IF(N174="snížená",J174,0)</f>
        <v>0</v>
      </c>
      <c r="BG174" s="203">
        <f>IF(N174="zákl. přenesená",J174,0)</f>
        <v>0</v>
      </c>
      <c r="BH174" s="203">
        <f>IF(N174="sníž. přenesená",J174,0)</f>
        <v>0</v>
      </c>
      <c r="BI174" s="203">
        <f>IF(N174="nulová",J174,0)</f>
        <v>0</v>
      </c>
      <c r="BJ174" s="17" t="s">
        <v>81</v>
      </c>
      <c r="BK174" s="203">
        <f>ROUND(I174*H174,2)</f>
        <v>0</v>
      </c>
      <c r="BL174" s="17" t="s">
        <v>189</v>
      </c>
      <c r="BM174" s="202" t="s">
        <v>849</v>
      </c>
    </row>
    <row r="175" spans="1:65" s="13" customFormat="1" x14ac:dyDescent="0.2">
      <c r="B175" s="204"/>
      <c r="C175" s="205"/>
      <c r="D175" s="206" t="s">
        <v>191</v>
      </c>
      <c r="E175" s="207" t="s">
        <v>1</v>
      </c>
      <c r="F175" s="208" t="s">
        <v>364</v>
      </c>
      <c r="G175" s="205"/>
      <c r="H175" s="209">
        <v>90</v>
      </c>
      <c r="I175" s="210"/>
      <c r="J175" s="205"/>
      <c r="K175" s="205"/>
      <c r="L175" s="211"/>
      <c r="M175" s="212"/>
      <c r="N175" s="213"/>
      <c r="O175" s="213"/>
      <c r="P175" s="213"/>
      <c r="Q175" s="213"/>
      <c r="R175" s="213"/>
      <c r="S175" s="213"/>
      <c r="T175" s="214"/>
      <c r="AT175" s="215" t="s">
        <v>191</v>
      </c>
      <c r="AU175" s="215" t="s">
        <v>83</v>
      </c>
      <c r="AV175" s="13" t="s">
        <v>83</v>
      </c>
      <c r="AW175" s="13" t="s">
        <v>30</v>
      </c>
      <c r="AX175" s="13" t="s">
        <v>73</v>
      </c>
      <c r="AY175" s="215" t="s">
        <v>181</v>
      </c>
    </row>
    <row r="176" spans="1:65" s="14" customFormat="1" x14ac:dyDescent="0.2">
      <c r="B176" s="216"/>
      <c r="C176" s="217"/>
      <c r="D176" s="206" t="s">
        <v>191</v>
      </c>
      <c r="E176" s="218" t="s">
        <v>1</v>
      </c>
      <c r="F176" s="219" t="s">
        <v>193</v>
      </c>
      <c r="G176" s="217"/>
      <c r="H176" s="220">
        <v>90</v>
      </c>
      <c r="I176" s="221"/>
      <c r="J176" s="217"/>
      <c r="K176" s="217"/>
      <c r="L176" s="222"/>
      <c r="M176" s="223"/>
      <c r="N176" s="224"/>
      <c r="O176" s="224"/>
      <c r="P176" s="224"/>
      <c r="Q176" s="224"/>
      <c r="R176" s="224"/>
      <c r="S176" s="224"/>
      <c r="T176" s="225"/>
      <c r="AT176" s="226" t="s">
        <v>191</v>
      </c>
      <c r="AU176" s="226" t="s">
        <v>83</v>
      </c>
      <c r="AV176" s="14" t="s">
        <v>189</v>
      </c>
      <c r="AW176" s="14" t="s">
        <v>30</v>
      </c>
      <c r="AX176" s="14" t="s">
        <v>81</v>
      </c>
      <c r="AY176" s="226" t="s">
        <v>181</v>
      </c>
    </row>
    <row r="177" spans="1:65" s="2" customFormat="1" ht="16.5" customHeight="1" x14ac:dyDescent="0.2">
      <c r="A177" s="34"/>
      <c r="B177" s="35"/>
      <c r="C177" s="227" t="s">
        <v>276</v>
      </c>
      <c r="D177" s="227" t="s">
        <v>212</v>
      </c>
      <c r="E177" s="228" t="s">
        <v>432</v>
      </c>
      <c r="F177" s="229" t="s">
        <v>433</v>
      </c>
      <c r="G177" s="230" t="s">
        <v>227</v>
      </c>
      <c r="H177" s="231">
        <v>53</v>
      </c>
      <c r="I177" s="232"/>
      <c r="J177" s="233">
        <f>ROUND(I177*H177,2)</f>
        <v>0</v>
      </c>
      <c r="K177" s="229" t="s">
        <v>188</v>
      </c>
      <c r="L177" s="234"/>
      <c r="M177" s="235" t="s">
        <v>1</v>
      </c>
      <c r="N177" s="236" t="s">
        <v>38</v>
      </c>
      <c r="O177" s="71"/>
      <c r="P177" s="200">
        <f>O177*H177</f>
        <v>0</v>
      </c>
      <c r="Q177" s="200">
        <v>0</v>
      </c>
      <c r="R177" s="200">
        <f>Q177*H177</f>
        <v>0</v>
      </c>
      <c r="S177" s="200">
        <v>0</v>
      </c>
      <c r="T177" s="201">
        <f>S177*H177</f>
        <v>0</v>
      </c>
      <c r="U177" s="34"/>
      <c r="V177" s="34"/>
      <c r="W177" s="34"/>
      <c r="X177" s="34"/>
      <c r="Y177" s="34"/>
      <c r="Z177" s="34"/>
      <c r="AA177" s="34"/>
      <c r="AB177" s="34"/>
      <c r="AC177" s="34"/>
      <c r="AD177" s="34"/>
      <c r="AE177" s="34"/>
      <c r="AR177" s="202" t="s">
        <v>216</v>
      </c>
      <c r="AT177" s="202" t="s">
        <v>212</v>
      </c>
      <c r="AU177" s="202" t="s">
        <v>83</v>
      </c>
      <c r="AY177" s="17" t="s">
        <v>181</v>
      </c>
      <c r="BE177" s="203">
        <f>IF(N177="základní",J177,0)</f>
        <v>0</v>
      </c>
      <c r="BF177" s="203">
        <f>IF(N177="snížená",J177,0)</f>
        <v>0</v>
      </c>
      <c r="BG177" s="203">
        <f>IF(N177="zákl. přenesená",J177,0)</f>
        <v>0</v>
      </c>
      <c r="BH177" s="203">
        <f>IF(N177="sníž. přenesená",J177,0)</f>
        <v>0</v>
      </c>
      <c r="BI177" s="203">
        <f>IF(N177="nulová",J177,0)</f>
        <v>0</v>
      </c>
      <c r="BJ177" s="17" t="s">
        <v>81</v>
      </c>
      <c r="BK177" s="203">
        <f>ROUND(I177*H177,2)</f>
        <v>0</v>
      </c>
      <c r="BL177" s="17" t="s">
        <v>189</v>
      </c>
      <c r="BM177" s="202" t="s">
        <v>850</v>
      </c>
    </row>
    <row r="178" spans="1:65" s="13" customFormat="1" x14ac:dyDescent="0.2">
      <c r="B178" s="204"/>
      <c r="C178" s="205"/>
      <c r="D178" s="206" t="s">
        <v>191</v>
      </c>
      <c r="E178" s="207" t="s">
        <v>1</v>
      </c>
      <c r="F178" s="208" t="s">
        <v>851</v>
      </c>
      <c r="G178" s="205"/>
      <c r="H178" s="209">
        <v>53</v>
      </c>
      <c r="I178" s="210"/>
      <c r="J178" s="205"/>
      <c r="K178" s="205"/>
      <c r="L178" s="211"/>
      <c r="M178" s="212"/>
      <c r="N178" s="213"/>
      <c r="O178" s="213"/>
      <c r="P178" s="213"/>
      <c r="Q178" s="213"/>
      <c r="R178" s="213"/>
      <c r="S178" s="213"/>
      <c r="T178" s="214"/>
      <c r="AT178" s="215" t="s">
        <v>191</v>
      </c>
      <c r="AU178" s="215" t="s">
        <v>83</v>
      </c>
      <c r="AV178" s="13" t="s">
        <v>83</v>
      </c>
      <c r="AW178" s="13" t="s">
        <v>30</v>
      </c>
      <c r="AX178" s="13" t="s">
        <v>73</v>
      </c>
      <c r="AY178" s="215" t="s">
        <v>181</v>
      </c>
    </row>
    <row r="179" spans="1:65" s="14" customFormat="1" x14ac:dyDescent="0.2">
      <c r="B179" s="216"/>
      <c r="C179" s="217"/>
      <c r="D179" s="206" t="s">
        <v>191</v>
      </c>
      <c r="E179" s="218" t="s">
        <v>1</v>
      </c>
      <c r="F179" s="219" t="s">
        <v>193</v>
      </c>
      <c r="G179" s="217"/>
      <c r="H179" s="220">
        <v>53</v>
      </c>
      <c r="I179" s="221"/>
      <c r="J179" s="217"/>
      <c r="K179" s="217"/>
      <c r="L179" s="222"/>
      <c r="M179" s="223"/>
      <c r="N179" s="224"/>
      <c r="O179" s="224"/>
      <c r="P179" s="224"/>
      <c r="Q179" s="224"/>
      <c r="R179" s="224"/>
      <c r="S179" s="224"/>
      <c r="T179" s="225"/>
      <c r="AT179" s="226" t="s">
        <v>191</v>
      </c>
      <c r="AU179" s="226" t="s">
        <v>83</v>
      </c>
      <c r="AV179" s="14" t="s">
        <v>189</v>
      </c>
      <c r="AW179" s="14" t="s">
        <v>30</v>
      </c>
      <c r="AX179" s="14" t="s">
        <v>81</v>
      </c>
      <c r="AY179" s="226" t="s">
        <v>181</v>
      </c>
    </row>
    <row r="180" spans="1:65" s="2" customFormat="1" ht="16.5" customHeight="1" x14ac:dyDescent="0.2">
      <c r="A180" s="34"/>
      <c r="B180" s="35"/>
      <c r="C180" s="227" t="s">
        <v>282</v>
      </c>
      <c r="D180" s="227" t="s">
        <v>212</v>
      </c>
      <c r="E180" s="228" t="s">
        <v>377</v>
      </c>
      <c r="F180" s="229" t="s">
        <v>378</v>
      </c>
      <c r="G180" s="230" t="s">
        <v>379</v>
      </c>
      <c r="H180" s="231">
        <v>15</v>
      </c>
      <c r="I180" s="232"/>
      <c r="J180" s="233">
        <f>ROUND(I180*H180,2)</f>
        <v>0</v>
      </c>
      <c r="K180" s="229" t="s">
        <v>188</v>
      </c>
      <c r="L180" s="234"/>
      <c r="M180" s="235" t="s">
        <v>1</v>
      </c>
      <c r="N180" s="236" t="s">
        <v>38</v>
      </c>
      <c r="O180" s="71"/>
      <c r="P180" s="200">
        <f>O180*H180</f>
        <v>0</v>
      </c>
      <c r="Q180" s="200">
        <v>0</v>
      </c>
      <c r="R180" s="200">
        <f>Q180*H180</f>
        <v>0</v>
      </c>
      <c r="S180" s="200">
        <v>0</v>
      </c>
      <c r="T180" s="201">
        <f>S180*H180</f>
        <v>0</v>
      </c>
      <c r="U180" s="34"/>
      <c r="V180" s="34"/>
      <c r="W180" s="34"/>
      <c r="X180" s="34"/>
      <c r="Y180" s="34"/>
      <c r="Z180" s="34"/>
      <c r="AA180" s="34"/>
      <c r="AB180" s="34"/>
      <c r="AC180" s="34"/>
      <c r="AD180" s="34"/>
      <c r="AE180" s="34"/>
      <c r="AR180" s="202" t="s">
        <v>216</v>
      </c>
      <c r="AT180" s="202" t="s">
        <v>212</v>
      </c>
      <c r="AU180" s="202" t="s">
        <v>83</v>
      </c>
      <c r="AY180" s="17" t="s">
        <v>181</v>
      </c>
      <c r="BE180" s="203">
        <f>IF(N180="základní",J180,0)</f>
        <v>0</v>
      </c>
      <c r="BF180" s="203">
        <f>IF(N180="snížená",J180,0)</f>
        <v>0</v>
      </c>
      <c r="BG180" s="203">
        <f>IF(N180="zákl. přenesená",J180,0)</f>
        <v>0</v>
      </c>
      <c r="BH180" s="203">
        <f>IF(N180="sníž. přenesená",J180,0)</f>
        <v>0</v>
      </c>
      <c r="BI180" s="203">
        <f>IF(N180="nulová",J180,0)</f>
        <v>0</v>
      </c>
      <c r="BJ180" s="17" t="s">
        <v>81</v>
      </c>
      <c r="BK180" s="203">
        <f>ROUND(I180*H180,2)</f>
        <v>0</v>
      </c>
      <c r="BL180" s="17" t="s">
        <v>189</v>
      </c>
      <c r="BM180" s="202" t="s">
        <v>852</v>
      </c>
    </row>
    <row r="181" spans="1:65" s="13" customFormat="1" x14ac:dyDescent="0.2">
      <c r="B181" s="204"/>
      <c r="C181" s="205"/>
      <c r="D181" s="206" t="s">
        <v>191</v>
      </c>
      <c r="E181" s="207" t="s">
        <v>1</v>
      </c>
      <c r="F181" s="208" t="s">
        <v>853</v>
      </c>
      <c r="G181" s="205"/>
      <c r="H181" s="209">
        <v>15</v>
      </c>
      <c r="I181" s="210"/>
      <c r="J181" s="205"/>
      <c r="K181" s="205"/>
      <c r="L181" s="211"/>
      <c r="M181" s="212"/>
      <c r="N181" s="213"/>
      <c r="O181" s="213"/>
      <c r="P181" s="213"/>
      <c r="Q181" s="213"/>
      <c r="R181" s="213"/>
      <c r="S181" s="213"/>
      <c r="T181" s="214"/>
      <c r="AT181" s="215" t="s">
        <v>191</v>
      </c>
      <c r="AU181" s="215" t="s">
        <v>83</v>
      </c>
      <c r="AV181" s="13" t="s">
        <v>83</v>
      </c>
      <c r="AW181" s="13" t="s">
        <v>30</v>
      </c>
      <c r="AX181" s="13" t="s">
        <v>73</v>
      </c>
      <c r="AY181" s="215" t="s">
        <v>181</v>
      </c>
    </row>
    <row r="182" spans="1:65" s="14" customFormat="1" x14ac:dyDescent="0.2">
      <c r="B182" s="216"/>
      <c r="C182" s="217"/>
      <c r="D182" s="206" t="s">
        <v>191</v>
      </c>
      <c r="E182" s="218" t="s">
        <v>1</v>
      </c>
      <c r="F182" s="219" t="s">
        <v>193</v>
      </c>
      <c r="G182" s="217"/>
      <c r="H182" s="220">
        <v>15</v>
      </c>
      <c r="I182" s="221"/>
      <c r="J182" s="217"/>
      <c r="K182" s="217"/>
      <c r="L182" s="222"/>
      <c r="M182" s="223"/>
      <c r="N182" s="224"/>
      <c r="O182" s="224"/>
      <c r="P182" s="224"/>
      <c r="Q182" s="224"/>
      <c r="R182" s="224"/>
      <c r="S182" s="224"/>
      <c r="T182" s="225"/>
      <c r="AT182" s="226" t="s">
        <v>191</v>
      </c>
      <c r="AU182" s="226" t="s">
        <v>83</v>
      </c>
      <c r="AV182" s="14" t="s">
        <v>189</v>
      </c>
      <c r="AW182" s="14" t="s">
        <v>30</v>
      </c>
      <c r="AX182" s="14" t="s">
        <v>81</v>
      </c>
      <c r="AY182" s="226" t="s">
        <v>181</v>
      </c>
    </row>
    <row r="183" spans="1:65" s="2" customFormat="1" ht="24.2" customHeight="1" x14ac:dyDescent="0.2">
      <c r="A183" s="34"/>
      <c r="B183" s="35"/>
      <c r="C183" s="227" t="s">
        <v>288</v>
      </c>
      <c r="D183" s="227" t="s">
        <v>212</v>
      </c>
      <c r="E183" s="228" t="s">
        <v>854</v>
      </c>
      <c r="F183" s="229" t="s">
        <v>855</v>
      </c>
      <c r="G183" s="230" t="s">
        <v>196</v>
      </c>
      <c r="H183" s="231">
        <v>0.44500000000000001</v>
      </c>
      <c r="I183" s="232"/>
      <c r="J183" s="233">
        <f>ROUND(I183*H183,2)</f>
        <v>0</v>
      </c>
      <c r="K183" s="229" t="s">
        <v>188</v>
      </c>
      <c r="L183" s="234"/>
      <c r="M183" s="235" t="s">
        <v>1</v>
      </c>
      <c r="N183" s="236" t="s">
        <v>38</v>
      </c>
      <c r="O183" s="71"/>
      <c r="P183" s="200">
        <f>O183*H183</f>
        <v>0</v>
      </c>
      <c r="Q183" s="200">
        <v>2.4289999999999998</v>
      </c>
      <c r="R183" s="200">
        <f>Q183*H183</f>
        <v>1.080905</v>
      </c>
      <c r="S183" s="200">
        <v>0</v>
      </c>
      <c r="T183" s="201">
        <f>S183*H183</f>
        <v>0</v>
      </c>
      <c r="U183" s="34"/>
      <c r="V183" s="34"/>
      <c r="W183" s="34"/>
      <c r="X183" s="34"/>
      <c r="Y183" s="34"/>
      <c r="Z183" s="34"/>
      <c r="AA183" s="34"/>
      <c r="AB183" s="34"/>
      <c r="AC183" s="34"/>
      <c r="AD183" s="34"/>
      <c r="AE183" s="34"/>
      <c r="AR183" s="202" t="s">
        <v>216</v>
      </c>
      <c r="AT183" s="202" t="s">
        <v>212</v>
      </c>
      <c r="AU183" s="202" t="s">
        <v>83</v>
      </c>
      <c r="AY183" s="17" t="s">
        <v>181</v>
      </c>
      <c r="BE183" s="203">
        <f>IF(N183="základní",J183,0)</f>
        <v>0</v>
      </c>
      <c r="BF183" s="203">
        <f>IF(N183="snížená",J183,0)</f>
        <v>0</v>
      </c>
      <c r="BG183" s="203">
        <f>IF(N183="zákl. přenesená",J183,0)</f>
        <v>0</v>
      </c>
      <c r="BH183" s="203">
        <f>IF(N183="sníž. přenesená",J183,0)</f>
        <v>0</v>
      </c>
      <c r="BI183" s="203">
        <f>IF(N183="nulová",J183,0)</f>
        <v>0</v>
      </c>
      <c r="BJ183" s="17" t="s">
        <v>81</v>
      </c>
      <c r="BK183" s="203">
        <f>ROUND(I183*H183,2)</f>
        <v>0</v>
      </c>
      <c r="BL183" s="17" t="s">
        <v>189</v>
      </c>
      <c r="BM183" s="202" t="s">
        <v>856</v>
      </c>
    </row>
    <row r="184" spans="1:65" s="13" customFormat="1" x14ac:dyDescent="0.2">
      <c r="B184" s="204"/>
      <c r="C184" s="205"/>
      <c r="D184" s="206" t="s">
        <v>191</v>
      </c>
      <c r="E184" s="207" t="s">
        <v>1</v>
      </c>
      <c r="F184" s="208" t="s">
        <v>857</v>
      </c>
      <c r="G184" s="205"/>
      <c r="H184" s="209">
        <v>0.44500000000000001</v>
      </c>
      <c r="I184" s="210"/>
      <c r="J184" s="205"/>
      <c r="K184" s="205"/>
      <c r="L184" s="211"/>
      <c r="M184" s="212"/>
      <c r="N184" s="213"/>
      <c r="O184" s="213"/>
      <c r="P184" s="213"/>
      <c r="Q184" s="213"/>
      <c r="R184" s="213"/>
      <c r="S184" s="213"/>
      <c r="T184" s="214"/>
      <c r="AT184" s="215" t="s">
        <v>191</v>
      </c>
      <c r="AU184" s="215" t="s">
        <v>83</v>
      </c>
      <c r="AV184" s="13" t="s">
        <v>83</v>
      </c>
      <c r="AW184" s="13" t="s">
        <v>30</v>
      </c>
      <c r="AX184" s="13" t="s">
        <v>73</v>
      </c>
      <c r="AY184" s="215" t="s">
        <v>181</v>
      </c>
    </row>
    <row r="185" spans="1:65" s="14" customFormat="1" x14ac:dyDescent="0.2">
      <c r="B185" s="216"/>
      <c r="C185" s="217"/>
      <c r="D185" s="206" t="s">
        <v>191</v>
      </c>
      <c r="E185" s="218" t="s">
        <v>1</v>
      </c>
      <c r="F185" s="219" t="s">
        <v>193</v>
      </c>
      <c r="G185" s="217"/>
      <c r="H185" s="220">
        <v>0.44500000000000001</v>
      </c>
      <c r="I185" s="221"/>
      <c r="J185" s="217"/>
      <c r="K185" s="217"/>
      <c r="L185" s="222"/>
      <c r="M185" s="223"/>
      <c r="N185" s="224"/>
      <c r="O185" s="224"/>
      <c r="P185" s="224"/>
      <c r="Q185" s="224"/>
      <c r="R185" s="224"/>
      <c r="S185" s="224"/>
      <c r="T185" s="225"/>
      <c r="AT185" s="226" t="s">
        <v>191</v>
      </c>
      <c r="AU185" s="226" t="s">
        <v>83</v>
      </c>
      <c r="AV185" s="14" t="s">
        <v>189</v>
      </c>
      <c r="AW185" s="14" t="s">
        <v>30</v>
      </c>
      <c r="AX185" s="14" t="s">
        <v>81</v>
      </c>
      <c r="AY185" s="226" t="s">
        <v>181</v>
      </c>
    </row>
    <row r="186" spans="1:65" s="2" customFormat="1" ht="55.5" customHeight="1" x14ac:dyDescent="0.2">
      <c r="A186" s="34"/>
      <c r="B186" s="35"/>
      <c r="C186" s="191" t="s">
        <v>292</v>
      </c>
      <c r="D186" s="191" t="s">
        <v>184</v>
      </c>
      <c r="E186" s="192" t="s">
        <v>446</v>
      </c>
      <c r="F186" s="193" t="s">
        <v>447</v>
      </c>
      <c r="G186" s="194" t="s">
        <v>187</v>
      </c>
      <c r="H186" s="195">
        <v>78.75</v>
      </c>
      <c r="I186" s="196"/>
      <c r="J186" s="197">
        <f>ROUND(I186*H186,2)</f>
        <v>0</v>
      </c>
      <c r="K186" s="193" t="s">
        <v>188</v>
      </c>
      <c r="L186" s="39"/>
      <c r="M186" s="198" t="s">
        <v>1</v>
      </c>
      <c r="N186" s="199" t="s">
        <v>38</v>
      </c>
      <c r="O186" s="71"/>
      <c r="P186" s="200">
        <f>O186*H186</f>
        <v>0</v>
      </c>
      <c r="Q186" s="200">
        <v>0</v>
      </c>
      <c r="R186" s="200">
        <f>Q186*H186</f>
        <v>0</v>
      </c>
      <c r="S186" s="200">
        <v>0</v>
      </c>
      <c r="T186" s="201">
        <f>S186*H186</f>
        <v>0</v>
      </c>
      <c r="U186" s="34"/>
      <c r="V186" s="34"/>
      <c r="W186" s="34"/>
      <c r="X186" s="34"/>
      <c r="Y186" s="34"/>
      <c r="Z186" s="34"/>
      <c r="AA186" s="34"/>
      <c r="AB186" s="34"/>
      <c r="AC186" s="34"/>
      <c r="AD186" s="34"/>
      <c r="AE186" s="34"/>
      <c r="AR186" s="202" t="s">
        <v>189</v>
      </c>
      <c r="AT186" s="202" t="s">
        <v>184</v>
      </c>
      <c r="AU186" s="202" t="s">
        <v>83</v>
      </c>
      <c r="AY186" s="17" t="s">
        <v>181</v>
      </c>
      <c r="BE186" s="203">
        <f>IF(N186="základní",J186,0)</f>
        <v>0</v>
      </c>
      <c r="BF186" s="203">
        <f>IF(N186="snížená",J186,0)</f>
        <v>0</v>
      </c>
      <c r="BG186" s="203">
        <f>IF(N186="zákl. přenesená",J186,0)</f>
        <v>0</v>
      </c>
      <c r="BH186" s="203">
        <f>IF(N186="sníž. přenesená",J186,0)</f>
        <v>0</v>
      </c>
      <c r="BI186" s="203">
        <f>IF(N186="nulová",J186,0)</f>
        <v>0</v>
      </c>
      <c r="BJ186" s="17" t="s">
        <v>81</v>
      </c>
      <c r="BK186" s="203">
        <f>ROUND(I186*H186,2)</f>
        <v>0</v>
      </c>
      <c r="BL186" s="17" t="s">
        <v>189</v>
      </c>
      <c r="BM186" s="202" t="s">
        <v>858</v>
      </c>
    </row>
    <row r="187" spans="1:65" s="13" customFormat="1" x14ac:dyDescent="0.2">
      <c r="B187" s="204"/>
      <c r="C187" s="205"/>
      <c r="D187" s="206" t="s">
        <v>191</v>
      </c>
      <c r="E187" s="207" t="s">
        <v>1</v>
      </c>
      <c r="F187" s="208" t="s">
        <v>859</v>
      </c>
      <c r="G187" s="205"/>
      <c r="H187" s="209">
        <v>78.75</v>
      </c>
      <c r="I187" s="210"/>
      <c r="J187" s="205"/>
      <c r="K187" s="205"/>
      <c r="L187" s="211"/>
      <c r="M187" s="212"/>
      <c r="N187" s="213"/>
      <c r="O187" s="213"/>
      <c r="P187" s="213"/>
      <c r="Q187" s="213"/>
      <c r="R187" s="213"/>
      <c r="S187" s="213"/>
      <c r="T187" s="214"/>
      <c r="AT187" s="215" t="s">
        <v>191</v>
      </c>
      <c r="AU187" s="215" t="s">
        <v>83</v>
      </c>
      <c r="AV187" s="13" t="s">
        <v>83</v>
      </c>
      <c r="AW187" s="13" t="s">
        <v>30</v>
      </c>
      <c r="AX187" s="13" t="s">
        <v>73</v>
      </c>
      <c r="AY187" s="215" t="s">
        <v>181</v>
      </c>
    </row>
    <row r="188" spans="1:65" s="14" customFormat="1" x14ac:dyDescent="0.2">
      <c r="B188" s="216"/>
      <c r="C188" s="217"/>
      <c r="D188" s="206" t="s">
        <v>191</v>
      </c>
      <c r="E188" s="218" t="s">
        <v>1</v>
      </c>
      <c r="F188" s="219" t="s">
        <v>193</v>
      </c>
      <c r="G188" s="217"/>
      <c r="H188" s="220">
        <v>78.75</v>
      </c>
      <c r="I188" s="221"/>
      <c r="J188" s="217"/>
      <c r="K188" s="217"/>
      <c r="L188" s="222"/>
      <c r="M188" s="223"/>
      <c r="N188" s="224"/>
      <c r="O188" s="224"/>
      <c r="P188" s="224"/>
      <c r="Q188" s="224"/>
      <c r="R188" s="224"/>
      <c r="S188" s="224"/>
      <c r="T188" s="225"/>
      <c r="AT188" s="226" t="s">
        <v>191</v>
      </c>
      <c r="AU188" s="226" t="s">
        <v>83</v>
      </c>
      <c r="AV188" s="14" t="s">
        <v>189</v>
      </c>
      <c r="AW188" s="14" t="s">
        <v>30</v>
      </c>
      <c r="AX188" s="14" t="s">
        <v>81</v>
      </c>
      <c r="AY188" s="226" t="s">
        <v>181</v>
      </c>
    </row>
    <row r="189" spans="1:65" s="2" customFormat="1" ht="55.5" customHeight="1" x14ac:dyDescent="0.2">
      <c r="A189" s="34"/>
      <c r="B189" s="35"/>
      <c r="C189" s="191" t="s">
        <v>7</v>
      </c>
      <c r="D189" s="191" t="s">
        <v>184</v>
      </c>
      <c r="E189" s="192" t="s">
        <v>860</v>
      </c>
      <c r="F189" s="193" t="s">
        <v>861</v>
      </c>
      <c r="G189" s="194" t="s">
        <v>187</v>
      </c>
      <c r="H189" s="195">
        <v>90</v>
      </c>
      <c r="I189" s="196"/>
      <c r="J189" s="197">
        <f>ROUND(I189*H189,2)</f>
        <v>0</v>
      </c>
      <c r="K189" s="193" t="s">
        <v>188</v>
      </c>
      <c r="L189" s="39"/>
      <c r="M189" s="198" t="s">
        <v>1</v>
      </c>
      <c r="N189" s="199" t="s">
        <v>38</v>
      </c>
      <c r="O189" s="71"/>
      <c r="P189" s="200">
        <f>O189*H189</f>
        <v>0</v>
      </c>
      <c r="Q189" s="200">
        <v>0</v>
      </c>
      <c r="R189" s="200">
        <f>Q189*H189</f>
        <v>0</v>
      </c>
      <c r="S189" s="200">
        <v>0</v>
      </c>
      <c r="T189" s="201">
        <f>S189*H189</f>
        <v>0</v>
      </c>
      <c r="U189" s="34"/>
      <c r="V189" s="34"/>
      <c r="W189" s="34"/>
      <c r="X189" s="34"/>
      <c r="Y189" s="34"/>
      <c r="Z189" s="34"/>
      <c r="AA189" s="34"/>
      <c r="AB189" s="34"/>
      <c r="AC189" s="34"/>
      <c r="AD189" s="34"/>
      <c r="AE189" s="34"/>
      <c r="AR189" s="202" t="s">
        <v>189</v>
      </c>
      <c r="AT189" s="202" t="s">
        <v>184</v>
      </c>
      <c r="AU189" s="202" t="s">
        <v>83</v>
      </c>
      <c r="AY189" s="17" t="s">
        <v>181</v>
      </c>
      <c r="BE189" s="203">
        <f>IF(N189="základní",J189,0)</f>
        <v>0</v>
      </c>
      <c r="BF189" s="203">
        <f>IF(N189="snížená",J189,0)</f>
        <v>0</v>
      </c>
      <c r="BG189" s="203">
        <f>IF(N189="zákl. přenesená",J189,0)</f>
        <v>0</v>
      </c>
      <c r="BH189" s="203">
        <f>IF(N189="sníž. přenesená",J189,0)</f>
        <v>0</v>
      </c>
      <c r="BI189" s="203">
        <f>IF(N189="nulová",J189,0)</f>
        <v>0</v>
      </c>
      <c r="BJ189" s="17" t="s">
        <v>81</v>
      </c>
      <c r="BK189" s="203">
        <f>ROUND(I189*H189,2)</f>
        <v>0</v>
      </c>
      <c r="BL189" s="17" t="s">
        <v>189</v>
      </c>
      <c r="BM189" s="202" t="s">
        <v>862</v>
      </c>
    </row>
    <row r="190" spans="1:65" s="13" customFormat="1" x14ac:dyDescent="0.2">
      <c r="B190" s="204"/>
      <c r="C190" s="205"/>
      <c r="D190" s="206" t="s">
        <v>191</v>
      </c>
      <c r="E190" s="207" t="s">
        <v>1</v>
      </c>
      <c r="F190" s="208" t="s">
        <v>364</v>
      </c>
      <c r="G190" s="205"/>
      <c r="H190" s="209">
        <v>90</v>
      </c>
      <c r="I190" s="210"/>
      <c r="J190" s="205"/>
      <c r="K190" s="205"/>
      <c r="L190" s="211"/>
      <c r="M190" s="212"/>
      <c r="N190" s="213"/>
      <c r="O190" s="213"/>
      <c r="P190" s="213"/>
      <c r="Q190" s="213"/>
      <c r="R190" s="213"/>
      <c r="S190" s="213"/>
      <c r="T190" s="214"/>
      <c r="AT190" s="215" t="s">
        <v>191</v>
      </c>
      <c r="AU190" s="215" t="s">
        <v>83</v>
      </c>
      <c r="AV190" s="13" t="s">
        <v>83</v>
      </c>
      <c r="AW190" s="13" t="s">
        <v>30</v>
      </c>
      <c r="AX190" s="13" t="s">
        <v>73</v>
      </c>
      <c r="AY190" s="215" t="s">
        <v>181</v>
      </c>
    </row>
    <row r="191" spans="1:65" s="14" customFormat="1" x14ac:dyDescent="0.2">
      <c r="B191" s="216"/>
      <c r="C191" s="217"/>
      <c r="D191" s="206" t="s">
        <v>191</v>
      </c>
      <c r="E191" s="218" t="s">
        <v>1</v>
      </c>
      <c r="F191" s="219" t="s">
        <v>193</v>
      </c>
      <c r="G191" s="217"/>
      <c r="H191" s="220">
        <v>90</v>
      </c>
      <c r="I191" s="221"/>
      <c r="J191" s="217"/>
      <c r="K191" s="217"/>
      <c r="L191" s="222"/>
      <c r="M191" s="223"/>
      <c r="N191" s="224"/>
      <c r="O191" s="224"/>
      <c r="P191" s="224"/>
      <c r="Q191" s="224"/>
      <c r="R191" s="224"/>
      <c r="S191" s="224"/>
      <c r="T191" s="225"/>
      <c r="AT191" s="226" t="s">
        <v>191</v>
      </c>
      <c r="AU191" s="226" t="s">
        <v>83</v>
      </c>
      <c r="AV191" s="14" t="s">
        <v>189</v>
      </c>
      <c r="AW191" s="14" t="s">
        <v>30</v>
      </c>
      <c r="AX191" s="14" t="s">
        <v>81</v>
      </c>
      <c r="AY191" s="226" t="s">
        <v>181</v>
      </c>
    </row>
    <row r="192" spans="1:65" s="12" customFormat="1" ht="25.9" customHeight="1" x14ac:dyDescent="0.2">
      <c r="B192" s="175"/>
      <c r="C192" s="176"/>
      <c r="D192" s="177" t="s">
        <v>72</v>
      </c>
      <c r="E192" s="178" t="s">
        <v>450</v>
      </c>
      <c r="F192" s="178" t="s">
        <v>451</v>
      </c>
      <c r="G192" s="176"/>
      <c r="H192" s="176"/>
      <c r="I192" s="179"/>
      <c r="J192" s="180">
        <f>BK192</f>
        <v>0</v>
      </c>
      <c r="K192" s="176"/>
      <c r="L192" s="181"/>
      <c r="M192" s="182"/>
      <c r="N192" s="183"/>
      <c r="O192" s="183"/>
      <c r="P192" s="184">
        <f>SUM(P193:P214)</f>
        <v>0</v>
      </c>
      <c r="Q192" s="183"/>
      <c r="R192" s="184">
        <f>SUM(R193:R214)</f>
        <v>5.0250000000000004</v>
      </c>
      <c r="S192" s="183"/>
      <c r="T192" s="185">
        <f>SUM(T193:T214)</f>
        <v>0</v>
      </c>
      <c r="AR192" s="186" t="s">
        <v>189</v>
      </c>
      <c r="AT192" s="187" t="s">
        <v>72</v>
      </c>
      <c r="AU192" s="187" t="s">
        <v>73</v>
      </c>
      <c r="AY192" s="186" t="s">
        <v>181</v>
      </c>
      <c r="BK192" s="188">
        <f>SUM(BK193:BK214)</f>
        <v>0</v>
      </c>
    </row>
    <row r="193" spans="1:65" s="2" customFormat="1" ht="128.65" customHeight="1" x14ac:dyDescent="0.2">
      <c r="A193" s="34"/>
      <c r="B193" s="35"/>
      <c r="C193" s="191" t="s">
        <v>299</v>
      </c>
      <c r="D193" s="191" t="s">
        <v>184</v>
      </c>
      <c r="E193" s="192" t="s">
        <v>863</v>
      </c>
      <c r="F193" s="193" t="s">
        <v>864</v>
      </c>
      <c r="G193" s="194" t="s">
        <v>215</v>
      </c>
      <c r="H193" s="195">
        <v>157.035</v>
      </c>
      <c r="I193" s="196"/>
      <c r="J193" s="197">
        <f>ROUND(I193*H193,2)</f>
        <v>0</v>
      </c>
      <c r="K193" s="193" t="s">
        <v>188</v>
      </c>
      <c r="L193" s="39"/>
      <c r="M193" s="198" t="s">
        <v>1</v>
      </c>
      <c r="N193" s="199" t="s">
        <v>38</v>
      </c>
      <c r="O193" s="71"/>
      <c r="P193" s="200">
        <f>O193*H193</f>
        <v>0</v>
      </c>
      <c r="Q193" s="200">
        <v>0</v>
      </c>
      <c r="R193" s="200">
        <f>Q193*H193</f>
        <v>0</v>
      </c>
      <c r="S193" s="200">
        <v>0</v>
      </c>
      <c r="T193" s="201">
        <f>S193*H193</f>
        <v>0</v>
      </c>
      <c r="U193" s="34"/>
      <c r="V193" s="34"/>
      <c r="W193" s="34"/>
      <c r="X193" s="34"/>
      <c r="Y193" s="34"/>
      <c r="Z193" s="34"/>
      <c r="AA193" s="34"/>
      <c r="AB193" s="34"/>
      <c r="AC193" s="34"/>
      <c r="AD193" s="34"/>
      <c r="AE193" s="34"/>
      <c r="AR193" s="202" t="s">
        <v>455</v>
      </c>
      <c r="AT193" s="202" t="s">
        <v>184</v>
      </c>
      <c r="AU193" s="202" t="s">
        <v>81</v>
      </c>
      <c r="AY193" s="17" t="s">
        <v>181</v>
      </c>
      <c r="BE193" s="203">
        <f>IF(N193="základní",J193,0)</f>
        <v>0</v>
      </c>
      <c r="BF193" s="203">
        <f>IF(N193="snížená",J193,0)</f>
        <v>0</v>
      </c>
      <c r="BG193" s="203">
        <f>IF(N193="zákl. přenesená",J193,0)</f>
        <v>0</v>
      </c>
      <c r="BH193" s="203">
        <f>IF(N193="sníž. přenesená",J193,0)</f>
        <v>0</v>
      </c>
      <c r="BI193" s="203">
        <f>IF(N193="nulová",J193,0)</f>
        <v>0</v>
      </c>
      <c r="BJ193" s="17" t="s">
        <v>81</v>
      </c>
      <c r="BK193" s="203">
        <f>ROUND(I193*H193,2)</f>
        <v>0</v>
      </c>
      <c r="BL193" s="17" t="s">
        <v>455</v>
      </c>
      <c r="BM193" s="202" t="s">
        <v>865</v>
      </c>
    </row>
    <row r="194" spans="1:65" s="13" customFormat="1" x14ac:dyDescent="0.2">
      <c r="B194" s="204"/>
      <c r="C194" s="205"/>
      <c r="D194" s="206" t="s">
        <v>191</v>
      </c>
      <c r="E194" s="207" t="s">
        <v>1</v>
      </c>
      <c r="F194" s="208" t="s">
        <v>866</v>
      </c>
      <c r="G194" s="205"/>
      <c r="H194" s="209">
        <v>59.835000000000001</v>
      </c>
      <c r="I194" s="210"/>
      <c r="J194" s="205"/>
      <c r="K194" s="205"/>
      <c r="L194" s="211"/>
      <c r="M194" s="212"/>
      <c r="N194" s="213"/>
      <c r="O194" s="213"/>
      <c r="P194" s="213"/>
      <c r="Q194" s="213"/>
      <c r="R194" s="213"/>
      <c r="S194" s="213"/>
      <c r="T194" s="214"/>
      <c r="AT194" s="215" t="s">
        <v>191</v>
      </c>
      <c r="AU194" s="215" t="s">
        <v>81</v>
      </c>
      <c r="AV194" s="13" t="s">
        <v>83</v>
      </c>
      <c r="AW194" s="13" t="s">
        <v>30</v>
      </c>
      <c r="AX194" s="13" t="s">
        <v>73</v>
      </c>
      <c r="AY194" s="215" t="s">
        <v>181</v>
      </c>
    </row>
    <row r="195" spans="1:65" s="13" customFormat="1" x14ac:dyDescent="0.2">
      <c r="B195" s="204"/>
      <c r="C195" s="205"/>
      <c r="D195" s="206" t="s">
        <v>191</v>
      </c>
      <c r="E195" s="207" t="s">
        <v>1</v>
      </c>
      <c r="F195" s="208" t="s">
        <v>867</v>
      </c>
      <c r="G195" s="205"/>
      <c r="H195" s="209">
        <v>16.2</v>
      </c>
      <c r="I195" s="210"/>
      <c r="J195" s="205"/>
      <c r="K195" s="205"/>
      <c r="L195" s="211"/>
      <c r="M195" s="212"/>
      <c r="N195" s="213"/>
      <c r="O195" s="213"/>
      <c r="P195" s="213"/>
      <c r="Q195" s="213"/>
      <c r="R195" s="213"/>
      <c r="S195" s="213"/>
      <c r="T195" s="214"/>
      <c r="AT195" s="215" t="s">
        <v>191</v>
      </c>
      <c r="AU195" s="215" t="s">
        <v>81</v>
      </c>
      <c r="AV195" s="13" t="s">
        <v>83</v>
      </c>
      <c r="AW195" s="13" t="s">
        <v>30</v>
      </c>
      <c r="AX195" s="13" t="s">
        <v>73</v>
      </c>
      <c r="AY195" s="215" t="s">
        <v>181</v>
      </c>
    </row>
    <row r="196" spans="1:65" s="13" customFormat="1" x14ac:dyDescent="0.2">
      <c r="B196" s="204"/>
      <c r="C196" s="205"/>
      <c r="D196" s="206" t="s">
        <v>191</v>
      </c>
      <c r="E196" s="207" t="s">
        <v>1</v>
      </c>
      <c r="F196" s="208" t="s">
        <v>868</v>
      </c>
      <c r="G196" s="205"/>
      <c r="H196" s="209">
        <v>81</v>
      </c>
      <c r="I196" s="210"/>
      <c r="J196" s="205"/>
      <c r="K196" s="205"/>
      <c r="L196" s="211"/>
      <c r="M196" s="212"/>
      <c r="N196" s="213"/>
      <c r="O196" s="213"/>
      <c r="P196" s="213"/>
      <c r="Q196" s="213"/>
      <c r="R196" s="213"/>
      <c r="S196" s="213"/>
      <c r="T196" s="214"/>
      <c r="AT196" s="215" t="s">
        <v>191</v>
      </c>
      <c r="AU196" s="215" t="s">
        <v>81</v>
      </c>
      <c r="AV196" s="13" t="s">
        <v>83</v>
      </c>
      <c r="AW196" s="13" t="s">
        <v>30</v>
      </c>
      <c r="AX196" s="13" t="s">
        <v>73</v>
      </c>
      <c r="AY196" s="215" t="s">
        <v>181</v>
      </c>
    </row>
    <row r="197" spans="1:65" s="14" customFormat="1" x14ac:dyDescent="0.2">
      <c r="B197" s="216"/>
      <c r="C197" s="217"/>
      <c r="D197" s="206" t="s">
        <v>191</v>
      </c>
      <c r="E197" s="218" t="s">
        <v>1</v>
      </c>
      <c r="F197" s="219" t="s">
        <v>193</v>
      </c>
      <c r="G197" s="217"/>
      <c r="H197" s="220">
        <v>157.035</v>
      </c>
      <c r="I197" s="221"/>
      <c r="J197" s="217"/>
      <c r="K197" s="217"/>
      <c r="L197" s="222"/>
      <c r="M197" s="223"/>
      <c r="N197" s="224"/>
      <c r="O197" s="224"/>
      <c r="P197" s="224"/>
      <c r="Q197" s="224"/>
      <c r="R197" s="224"/>
      <c r="S197" s="224"/>
      <c r="T197" s="225"/>
      <c r="AT197" s="226" t="s">
        <v>191</v>
      </c>
      <c r="AU197" s="226" t="s">
        <v>81</v>
      </c>
      <c r="AV197" s="14" t="s">
        <v>189</v>
      </c>
      <c r="AW197" s="14" t="s">
        <v>30</v>
      </c>
      <c r="AX197" s="14" t="s">
        <v>81</v>
      </c>
      <c r="AY197" s="226" t="s">
        <v>181</v>
      </c>
    </row>
    <row r="198" spans="1:65" s="2" customFormat="1" ht="128.65" customHeight="1" x14ac:dyDescent="0.2">
      <c r="A198" s="34"/>
      <c r="B198" s="35"/>
      <c r="C198" s="191" t="s">
        <v>305</v>
      </c>
      <c r="D198" s="191" t="s">
        <v>184</v>
      </c>
      <c r="E198" s="192" t="s">
        <v>554</v>
      </c>
      <c r="F198" s="193" t="s">
        <v>555</v>
      </c>
      <c r="G198" s="194" t="s">
        <v>215</v>
      </c>
      <c r="H198" s="195">
        <v>33.9</v>
      </c>
      <c r="I198" s="196"/>
      <c r="J198" s="197">
        <f>ROUND(I198*H198,2)</f>
        <v>0</v>
      </c>
      <c r="K198" s="193" t="s">
        <v>188</v>
      </c>
      <c r="L198" s="39"/>
      <c r="M198" s="198" t="s">
        <v>1</v>
      </c>
      <c r="N198" s="199" t="s">
        <v>38</v>
      </c>
      <c r="O198" s="71"/>
      <c r="P198" s="200">
        <f>O198*H198</f>
        <v>0</v>
      </c>
      <c r="Q198" s="200">
        <v>0</v>
      </c>
      <c r="R198" s="200">
        <f>Q198*H198</f>
        <v>0</v>
      </c>
      <c r="S198" s="200">
        <v>0</v>
      </c>
      <c r="T198" s="201">
        <f>S198*H198</f>
        <v>0</v>
      </c>
      <c r="U198" s="34"/>
      <c r="V198" s="34"/>
      <c r="W198" s="34"/>
      <c r="X198" s="34"/>
      <c r="Y198" s="34"/>
      <c r="Z198" s="34"/>
      <c r="AA198" s="34"/>
      <c r="AB198" s="34"/>
      <c r="AC198" s="34"/>
      <c r="AD198" s="34"/>
      <c r="AE198" s="34"/>
      <c r="AR198" s="202" t="s">
        <v>455</v>
      </c>
      <c r="AT198" s="202" t="s">
        <v>184</v>
      </c>
      <c r="AU198" s="202" t="s">
        <v>81</v>
      </c>
      <c r="AY198" s="17" t="s">
        <v>181</v>
      </c>
      <c r="BE198" s="203">
        <f>IF(N198="základní",J198,0)</f>
        <v>0</v>
      </c>
      <c r="BF198" s="203">
        <f>IF(N198="snížená",J198,0)</f>
        <v>0</v>
      </c>
      <c r="BG198" s="203">
        <f>IF(N198="zákl. přenesená",J198,0)</f>
        <v>0</v>
      </c>
      <c r="BH198" s="203">
        <f>IF(N198="sníž. přenesená",J198,0)</f>
        <v>0</v>
      </c>
      <c r="BI198" s="203">
        <f>IF(N198="nulová",J198,0)</f>
        <v>0</v>
      </c>
      <c r="BJ198" s="17" t="s">
        <v>81</v>
      </c>
      <c r="BK198" s="203">
        <f>ROUND(I198*H198,2)</f>
        <v>0</v>
      </c>
      <c r="BL198" s="17" t="s">
        <v>455</v>
      </c>
      <c r="BM198" s="202" t="s">
        <v>869</v>
      </c>
    </row>
    <row r="199" spans="1:65" s="13" customFormat="1" x14ac:dyDescent="0.2">
      <c r="B199" s="204"/>
      <c r="C199" s="205"/>
      <c r="D199" s="206" t="s">
        <v>191</v>
      </c>
      <c r="E199" s="207" t="s">
        <v>1</v>
      </c>
      <c r="F199" s="208" t="s">
        <v>870</v>
      </c>
      <c r="G199" s="205"/>
      <c r="H199" s="209">
        <v>5.7</v>
      </c>
      <c r="I199" s="210"/>
      <c r="J199" s="205"/>
      <c r="K199" s="205"/>
      <c r="L199" s="211"/>
      <c r="M199" s="212"/>
      <c r="N199" s="213"/>
      <c r="O199" s="213"/>
      <c r="P199" s="213"/>
      <c r="Q199" s="213"/>
      <c r="R199" s="213"/>
      <c r="S199" s="213"/>
      <c r="T199" s="214"/>
      <c r="AT199" s="215" t="s">
        <v>191</v>
      </c>
      <c r="AU199" s="215" t="s">
        <v>81</v>
      </c>
      <c r="AV199" s="13" t="s">
        <v>83</v>
      </c>
      <c r="AW199" s="13" t="s">
        <v>30</v>
      </c>
      <c r="AX199" s="13" t="s">
        <v>73</v>
      </c>
      <c r="AY199" s="215" t="s">
        <v>181</v>
      </c>
    </row>
    <row r="200" spans="1:65" s="13" customFormat="1" x14ac:dyDescent="0.2">
      <c r="B200" s="204"/>
      <c r="C200" s="205"/>
      <c r="D200" s="206" t="s">
        <v>191</v>
      </c>
      <c r="E200" s="207" t="s">
        <v>1</v>
      </c>
      <c r="F200" s="208" t="s">
        <v>871</v>
      </c>
      <c r="G200" s="205"/>
      <c r="H200" s="209">
        <v>25.2</v>
      </c>
      <c r="I200" s="210"/>
      <c r="J200" s="205"/>
      <c r="K200" s="205"/>
      <c r="L200" s="211"/>
      <c r="M200" s="212"/>
      <c r="N200" s="213"/>
      <c r="O200" s="213"/>
      <c r="P200" s="213"/>
      <c r="Q200" s="213"/>
      <c r="R200" s="213"/>
      <c r="S200" s="213"/>
      <c r="T200" s="214"/>
      <c r="AT200" s="215" t="s">
        <v>191</v>
      </c>
      <c r="AU200" s="215" t="s">
        <v>81</v>
      </c>
      <c r="AV200" s="13" t="s">
        <v>83</v>
      </c>
      <c r="AW200" s="13" t="s">
        <v>30</v>
      </c>
      <c r="AX200" s="13" t="s">
        <v>73</v>
      </c>
      <c r="AY200" s="215" t="s">
        <v>181</v>
      </c>
    </row>
    <row r="201" spans="1:65" s="13" customFormat="1" x14ac:dyDescent="0.2">
      <c r="B201" s="204"/>
      <c r="C201" s="205"/>
      <c r="D201" s="206" t="s">
        <v>191</v>
      </c>
      <c r="E201" s="207" t="s">
        <v>1</v>
      </c>
      <c r="F201" s="208" t="s">
        <v>872</v>
      </c>
      <c r="G201" s="205"/>
      <c r="H201" s="209">
        <v>3</v>
      </c>
      <c r="I201" s="210"/>
      <c r="J201" s="205"/>
      <c r="K201" s="205"/>
      <c r="L201" s="211"/>
      <c r="M201" s="212"/>
      <c r="N201" s="213"/>
      <c r="O201" s="213"/>
      <c r="P201" s="213"/>
      <c r="Q201" s="213"/>
      <c r="R201" s="213"/>
      <c r="S201" s="213"/>
      <c r="T201" s="214"/>
      <c r="AT201" s="215" t="s">
        <v>191</v>
      </c>
      <c r="AU201" s="215" t="s">
        <v>81</v>
      </c>
      <c r="AV201" s="13" t="s">
        <v>83</v>
      </c>
      <c r="AW201" s="13" t="s">
        <v>30</v>
      </c>
      <c r="AX201" s="13" t="s">
        <v>73</v>
      </c>
      <c r="AY201" s="215" t="s">
        <v>181</v>
      </c>
    </row>
    <row r="202" spans="1:65" s="14" customFormat="1" x14ac:dyDescent="0.2">
      <c r="B202" s="216"/>
      <c r="C202" s="217"/>
      <c r="D202" s="206" t="s">
        <v>191</v>
      </c>
      <c r="E202" s="218" t="s">
        <v>1</v>
      </c>
      <c r="F202" s="219" t="s">
        <v>193</v>
      </c>
      <c r="G202" s="217"/>
      <c r="H202" s="220">
        <v>33.9</v>
      </c>
      <c r="I202" s="221"/>
      <c r="J202" s="217"/>
      <c r="K202" s="217"/>
      <c r="L202" s="222"/>
      <c r="M202" s="223"/>
      <c r="N202" s="224"/>
      <c r="O202" s="224"/>
      <c r="P202" s="224"/>
      <c r="Q202" s="224"/>
      <c r="R202" s="224"/>
      <c r="S202" s="224"/>
      <c r="T202" s="225"/>
      <c r="AT202" s="226" t="s">
        <v>191</v>
      </c>
      <c r="AU202" s="226" t="s">
        <v>81</v>
      </c>
      <c r="AV202" s="14" t="s">
        <v>189</v>
      </c>
      <c r="AW202" s="14" t="s">
        <v>30</v>
      </c>
      <c r="AX202" s="14" t="s">
        <v>81</v>
      </c>
      <c r="AY202" s="226" t="s">
        <v>181</v>
      </c>
    </row>
    <row r="203" spans="1:65" s="2" customFormat="1" ht="128.65" customHeight="1" x14ac:dyDescent="0.2">
      <c r="A203" s="34"/>
      <c r="B203" s="35"/>
      <c r="C203" s="191" t="s">
        <v>316</v>
      </c>
      <c r="D203" s="191" t="s">
        <v>184</v>
      </c>
      <c r="E203" s="192" t="s">
        <v>459</v>
      </c>
      <c r="F203" s="193" t="s">
        <v>460</v>
      </c>
      <c r="G203" s="194" t="s">
        <v>215</v>
      </c>
      <c r="H203" s="195">
        <v>152.80000000000001</v>
      </c>
      <c r="I203" s="196"/>
      <c r="J203" s="197">
        <f>ROUND(I203*H203,2)</f>
        <v>0</v>
      </c>
      <c r="K203" s="193" t="s">
        <v>188</v>
      </c>
      <c r="L203" s="39"/>
      <c r="M203" s="198" t="s">
        <v>1</v>
      </c>
      <c r="N203" s="199" t="s">
        <v>38</v>
      </c>
      <c r="O203" s="71"/>
      <c r="P203" s="200">
        <f>O203*H203</f>
        <v>0</v>
      </c>
      <c r="Q203" s="200">
        <v>0</v>
      </c>
      <c r="R203" s="200">
        <f>Q203*H203</f>
        <v>0</v>
      </c>
      <c r="S203" s="200">
        <v>0</v>
      </c>
      <c r="T203" s="201">
        <f>S203*H203</f>
        <v>0</v>
      </c>
      <c r="U203" s="34"/>
      <c r="V203" s="34"/>
      <c r="W203" s="34"/>
      <c r="X203" s="34"/>
      <c r="Y203" s="34"/>
      <c r="Z203" s="34"/>
      <c r="AA203" s="34"/>
      <c r="AB203" s="34"/>
      <c r="AC203" s="34"/>
      <c r="AD203" s="34"/>
      <c r="AE203" s="34"/>
      <c r="AR203" s="202" t="s">
        <v>455</v>
      </c>
      <c r="AT203" s="202" t="s">
        <v>184</v>
      </c>
      <c r="AU203" s="202" t="s">
        <v>81</v>
      </c>
      <c r="AY203" s="17" t="s">
        <v>181</v>
      </c>
      <c r="BE203" s="203">
        <f>IF(N203="základní",J203,0)</f>
        <v>0</v>
      </c>
      <c r="BF203" s="203">
        <f>IF(N203="snížená",J203,0)</f>
        <v>0</v>
      </c>
      <c r="BG203" s="203">
        <f>IF(N203="zákl. přenesená",J203,0)</f>
        <v>0</v>
      </c>
      <c r="BH203" s="203">
        <f>IF(N203="sníž. přenesená",J203,0)</f>
        <v>0</v>
      </c>
      <c r="BI203" s="203">
        <f>IF(N203="nulová",J203,0)</f>
        <v>0</v>
      </c>
      <c r="BJ203" s="17" t="s">
        <v>81</v>
      </c>
      <c r="BK203" s="203">
        <f>ROUND(I203*H203,2)</f>
        <v>0</v>
      </c>
      <c r="BL203" s="17" t="s">
        <v>455</v>
      </c>
      <c r="BM203" s="202" t="s">
        <v>873</v>
      </c>
    </row>
    <row r="204" spans="1:65" s="13" customFormat="1" ht="22.5" x14ac:dyDescent="0.2">
      <c r="B204" s="204"/>
      <c r="C204" s="205"/>
      <c r="D204" s="206" t="s">
        <v>191</v>
      </c>
      <c r="E204" s="207" t="s">
        <v>1</v>
      </c>
      <c r="F204" s="208" t="s">
        <v>874</v>
      </c>
      <c r="G204" s="205"/>
      <c r="H204" s="209">
        <v>152.80000000000001</v>
      </c>
      <c r="I204" s="210"/>
      <c r="J204" s="205"/>
      <c r="K204" s="205"/>
      <c r="L204" s="211"/>
      <c r="M204" s="212"/>
      <c r="N204" s="213"/>
      <c r="O204" s="213"/>
      <c r="P204" s="213"/>
      <c r="Q204" s="213"/>
      <c r="R204" s="213"/>
      <c r="S204" s="213"/>
      <c r="T204" s="214"/>
      <c r="AT204" s="215" t="s">
        <v>191</v>
      </c>
      <c r="AU204" s="215" t="s">
        <v>81</v>
      </c>
      <c r="AV204" s="13" t="s">
        <v>83</v>
      </c>
      <c r="AW204" s="13" t="s">
        <v>30</v>
      </c>
      <c r="AX204" s="13" t="s">
        <v>73</v>
      </c>
      <c r="AY204" s="215" t="s">
        <v>181</v>
      </c>
    </row>
    <row r="205" spans="1:65" s="14" customFormat="1" x14ac:dyDescent="0.2">
      <c r="B205" s="216"/>
      <c r="C205" s="217"/>
      <c r="D205" s="206" t="s">
        <v>191</v>
      </c>
      <c r="E205" s="218" t="s">
        <v>1</v>
      </c>
      <c r="F205" s="219" t="s">
        <v>193</v>
      </c>
      <c r="G205" s="217"/>
      <c r="H205" s="220">
        <v>152.80000000000001</v>
      </c>
      <c r="I205" s="221"/>
      <c r="J205" s="217"/>
      <c r="K205" s="217"/>
      <c r="L205" s="222"/>
      <c r="M205" s="223"/>
      <c r="N205" s="224"/>
      <c r="O205" s="224"/>
      <c r="P205" s="224"/>
      <c r="Q205" s="224"/>
      <c r="R205" s="224"/>
      <c r="S205" s="224"/>
      <c r="T205" s="225"/>
      <c r="AT205" s="226" t="s">
        <v>191</v>
      </c>
      <c r="AU205" s="226" t="s">
        <v>81</v>
      </c>
      <c r="AV205" s="14" t="s">
        <v>189</v>
      </c>
      <c r="AW205" s="14" t="s">
        <v>30</v>
      </c>
      <c r="AX205" s="14" t="s">
        <v>81</v>
      </c>
      <c r="AY205" s="226" t="s">
        <v>181</v>
      </c>
    </row>
    <row r="206" spans="1:65" s="2" customFormat="1" ht="16.5" customHeight="1" x14ac:dyDescent="0.2">
      <c r="A206" s="34"/>
      <c r="B206" s="35"/>
      <c r="C206" s="227" t="s">
        <v>322</v>
      </c>
      <c r="D206" s="227" t="s">
        <v>212</v>
      </c>
      <c r="E206" s="228" t="s">
        <v>875</v>
      </c>
      <c r="F206" s="229" t="s">
        <v>876</v>
      </c>
      <c r="G206" s="230" t="s">
        <v>187</v>
      </c>
      <c r="H206" s="231">
        <v>200.6</v>
      </c>
      <c r="I206" s="232"/>
      <c r="J206" s="233">
        <f>ROUND(I206*H206,2)</f>
        <v>0</v>
      </c>
      <c r="K206" s="229" t="s">
        <v>188</v>
      </c>
      <c r="L206" s="234"/>
      <c r="M206" s="235" t="s">
        <v>1</v>
      </c>
      <c r="N206" s="236" t="s">
        <v>38</v>
      </c>
      <c r="O206" s="71"/>
      <c r="P206" s="200">
        <f>O206*H206</f>
        <v>0</v>
      </c>
      <c r="Q206" s="200">
        <v>0</v>
      </c>
      <c r="R206" s="200">
        <f>Q206*H206</f>
        <v>0</v>
      </c>
      <c r="S206" s="200">
        <v>0</v>
      </c>
      <c r="T206" s="201">
        <f>S206*H206</f>
        <v>0</v>
      </c>
      <c r="U206" s="34"/>
      <c r="V206" s="34"/>
      <c r="W206" s="34"/>
      <c r="X206" s="34"/>
      <c r="Y206" s="34"/>
      <c r="Z206" s="34"/>
      <c r="AA206" s="34"/>
      <c r="AB206" s="34"/>
      <c r="AC206" s="34"/>
      <c r="AD206" s="34"/>
      <c r="AE206" s="34"/>
      <c r="AR206" s="202" t="s">
        <v>455</v>
      </c>
      <c r="AT206" s="202" t="s">
        <v>212</v>
      </c>
      <c r="AU206" s="202" t="s">
        <v>81</v>
      </c>
      <c r="AY206" s="17" t="s">
        <v>181</v>
      </c>
      <c r="BE206" s="203">
        <f>IF(N206="základní",J206,0)</f>
        <v>0</v>
      </c>
      <c r="BF206" s="203">
        <f>IF(N206="snížená",J206,0)</f>
        <v>0</v>
      </c>
      <c r="BG206" s="203">
        <f>IF(N206="zákl. přenesená",J206,0)</f>
        <v>0</v>
      </c>
      <c r="BH206" s="203">
        <f>IF(N206="sníž. přenesená",J206,0)</f>
        <v>0</v>
      </c>
      <c r="BI206" s="203">
        <f>IF(N206="nulová",J206,0)</f>
        <v>0</v>
      </c>
      <c r="BJ206" s="17" t="s">
        <v>81</v>
      </c>
      <c r="BK206" s="203">
        <f>ROUND(I206*H206,2)</f>
        <v>0</v>
      </c>
      <c r="BL206" s="17" t="s">
        <v>455</v>
      </c>
      <c r="BM206" s="202" t="s">
        <v>877</v>
      </c>
    </row>
    <row r="207" spans="1:65" s="13" customFormat="1" x14ac:dyDescent="0.2">
      <c r="B207" s="204"/>
      <c r="C207" s="205"/>
      <c r="D207" s="206" t="s">
        <v>191</v>
      </c>
      <c r="E207" s="207" t="s">
        <v>1</v>
      </c>
      <c r="F207" s="208" t="s">
        <v>878</v>
      </c>
      <c r="G207" s="205"/>
      <c r="H207" s="209">
        <v>200.6</v>
      </c>
      <c r="I207" s="210"/>
      <c r="J207" s="205"/>
      <c r="K207" s="205"/>
      <c r="L207" s="211"/>
      <c r="M207" s="212"/>
      <c r="N207" s="213"/>
      <c r="O207" s="213"/>
      <c r="P207" s="213"/>
      <c r="Q207" s="213"/>
      <c r="R207" s="213"/>
      <c r="S207" s="213"/>
      <c r="T207" s="214"/>
      <c r="AT207" s="215" t="s">
        <v>191</v>
      </c>
      <c r="AU207" s="215" t="s">
        <v>81</v>
      </c>
      <c r="AV207" s="13" t="s">
        <v>83</v>
      </c>
      <c r="AW207" s="13" t="s">
        <v>30</v>
      </c>
      <c r="AX207" s="13" t="s">
        <v>73</v>
      </c>
      <c r="AY207" s="215" t="s">
        <v>181</v>
      </c>
    </row>
    <row r="208" spans="1:65" s="14" customFormat="1" x14ac:dyDescent="0.2">
      <c r="B208" s="216"/>
      <c r="C208" s="217"/>
      <c r="D208" s="206" t="s">
        <v>191</v>
      </c>
      <c r="E208" s="218" t="s">
        <v>1</v>
      </c>
      <c r="F208" s="219" t="s">
        <v>193</v>
      </c>
      <c r="G208" s="217"/>
      <c r="H208" s="220">
        <v>200.6</v>
      </c>
      <c r="I208" s="221"/>
      <c r="J208" s="217"/>
      <c r="K208" s="217"/>
      <c r="L208" s="222"/>
      <c r="M208" s="223"/>
      <c r="N208" s="224"/>
      <c r="O208" s="224"/>
      <c r="P208" s="224"/>
      <c r="Q208" s="224"/>
      <c r="R208" s="224"/>
      <c r="S208" s="224"/>
      <c r="T208" s="225"/>
      <c r="AT208" s="226" t="s">
        <v>191</v>
      </c>
      <c r="AU208" s="226" t="s">
        <v>81</v>
      </c>
      <c r="AV208" s="14" t="s">
        <v>189</v>
      </c>
      <c r="AW208" s="14" t="s">
        <v>30</v>
      </c>
      <c r="AX208" s="14" t="s">
        <v>81</v>
      </c>
      <c r="AY208" s="226" t="s">
        <v>181</v>
      </c>
    </row>
    <row r="209" spans="1:65" s="2" customFormat="1" ht="16.5" customHeight="1" x14ac:dyDescent="0.2">
      <c r="A209" s="34"/>
      <c r="B209" s="35"/>
      <c r="C209" s="227" t="s">
        <v>327</v>
      </c>
      <c r="D209" s="227" t="s">
        <v>212</v>
      </c>
      <c r="E209" s="228" t="s">
        <v>879</v>
      </c>
      <c r="F209" s="229" t="s">
        <v>880</v>
      </c>
      <c r="G209" s="230" t="s">
        <v>187</v>
      </c>
      <c r="H209" s="231">
        <v>36</v>
      </c>
      <c r="I209" s="232"/>
      <c r="J209" s="233">
        <f>ROUND(I209*H209,2)</f>
        <v>0</v>
      </c>
      <c r="K209" s="229" t="s">
        <v>188</v>
      </c>
      <c r="L209" s="234"/>
      <c r="M209" s="235" t="s">
        <v>1</v>
      </c>
      <c r="N209" s="236" t="s">
        <v>38</v>
      </c>
      <c r="O209" s="71"/>
      <c r="P209" s="200">
        <f>O209*H209</f>
        <v>0</v>
      </c>
      <c r="Q209" s="200">
        <v>0</v>
      </c>
      <c r="R209" s="200">
        <f>Q209*H209</f>
        <v>0</v>
      </c>
      <c r="S209" s="200">
        <v>0</v>
      </c>
      <c r="T209" s="201">
        <f>S209*H209</f>
        <v>0</v>
      </c>
      <c r="U209" s="34"/>
      <c r="V209" s="34"/>
      <c r="W209" s="34"/>
      <c r="X209" s="34"/>
      <c r="Y209" s="34"/>
      <c r="Z209" s="34"/>
      <c r="AA209" s="34"/>
      <c r="AB209" s="34"/>
      <c r="AC209" s="34"/>
      <c r="AD209" s="34"/>
      <c r="AE209" s="34"/>
      <c r="AR209" s="202" t="s">
        <v>455</v>
      </c>
      <c r="AT209" s="202" t="s">
        <v>212</v>
      </c>
      <c r="AU209" s="202" t="s">
        <v>81</v>
      </c>
      <c r="AY209" s="17" t="s">
        <v>181</v>
      </c>
      <c r="BE209" s="203">
        <f>IF(N209="základní",J209,0)</f>
        <v>0</v>
      </c>
      <c r="BF209" s="203">
        <f>IF(N209="snížená",J209,0)</f>
        <v>0</v>
      </c>
      <c r="BG209" s="203">
        <f>IF(N209="zákl. přenesená",J209,0)</f>
        <v>0</v>
      </c>
      <c r="BH209" s="203">
        <f>IF(N209="sníž. přenesená",J209,0)</f>
        <v>0</v>
      </c>
      <c r="BI209" s="203">
        <f>IF(N209="nulová",J209,0)</f>
        <v>0</v>
      </c>
      <c r="BJ209" s="17" t="s">
        <v>81</v>
      </c>
      <c r="BK209" s="203">
        <f>ROUND(I209*H209,2)</f>
        <v>0</v>
      </c>
      <c r="BL209" s="17" t="s">
        <v>455</v>
      </c>
      <c r="BM209" s="202" t="s">
        <v>881</v>
      </c>
    </row>
    <row r="210" spans="1:65" s="13" customFormat="1" x14ac:dyDescent="0.2">
      <c r="B210" s="204"/>
      <c r="C210" s="205"/>
      <c r="D210" s="206" t="s">
        <v>191</v>
      </c>
      <c r="E210" s="207" t="s">
        <v>1</v>
      </c>
      <c r="F210" s="208" t="s">
        <v>882</v>
      </c>
      <c r="G210" s="205"/>
      <c r="H210" s="209">
        <v>36</v>
      </c>
      <c r="I210" s="210"/>
      <c r="J210" s="205"/>
      <c r="K210" s="205"/>
      <c r="L210" s="211"/>
      <c r="M210" s="212"/>
      <c r="N210" s="213"/>
      <c r="O210" s="213"/>
      <c r="P210" s="213"/>
      <c r="Q210" s="213"/>
      <c r="R210" s="213"/>
      <c r="S210" s="213"/>
      <c r="T210" s="214"/>
      <c r="AT210" s="215" t="s">
        <v>191</v>
      </c>
      <c r="AU210" s="215" t="s">
        <v>81</v>
      </c>
      <c r="AV210" s="13" t="s">
        <v>83</v>
      </c>
      <c r="AW210" s="13" t="s">
        <v>30</v>
      </c>
      <c r="AX210" s="13" t="s">
        <v>73</v>
      </c>
      <c r="AY210" s="215" t="s">
        <v>181</v>
      </c>
    </row>
    <row r="211" spans="1:65" s="14" customFormat="1" x14ac:dyDescent="0.2">
      <c r="B211" s="216"/>
      <c r="C211" s="217"/>
      <c r="D211" s="206" t="s">
        <v>191</v>
      </c>
      <c r="E211" s="218" t="s">
        <v>1</v>
      </c>
      <c r="F211" s="219" t="s">
        <v>193</v>
      </c>
      <c r="G211" s="217"/>
      <c r="H211" s="220">
        <v>36</v>
      </c>
      <c r="I211" s="221"/>
      <c r="J211" s="217"/>
      <c r="K211" s="217"/>
      <c r="L211" s="222"/>
      <c r="M211" s="223"/>
      <c r="N211" s="224"/>
      <c r="O211" s="224"/>
      <c r="P211" s="224"/>
      <c r="Q211" s="224"/>
      <c r="R211" s="224"/>
      <c r="S211" s="224"/>
      <c r="T211" s="225"/>
      <c r="AT211" s="226" t="s">
        <v>191</v>
      </c>
      <c r="AU211" s="226" t="s">
        <v>81</v>
      </c>
      <c r="AV211" s="14" t="s">
        <v>189</v>
      </c>
      <c r="AW211" s="14" t="s">
        <v>30</v>
      </c>
      <c r="AX211" s="14" t="s">
        <v>81</v>
      </c>
      <c r="AY211" s="226" t="s">
        <v>181</v>
      </c>
    </row>
    <row r="212" spans="1:65" s="2" customFormat="1" ht="16.5" customHeight="1" x14ac:dyDescent="0.2">
      <c r="A212" s="34"/>
      <c r="B212" s="35"/>
      <c r="C212" s="227" t="s">
        <v>332</v>
      </c>
      <c r="D212" s="227" t="s">
        <v>212</v>
      </c>
      <c r="E212" s="228" t="s">
        <v>883</v>
      </c>
      <c r="F212" s="229" t="s">
        <v>884</v>
      </c>
      <c r="G212" s="230" t="s">
        <v>227</v>
      </c>
      <c r="H212" s="231">
        <v>50</v>
      </c>
      <c r="I212" s="232"/>
      <c r="J212" s="233">
        <f>ROUND(I212*H212,2)</f>
        <v>0</v>
      </c>
      <c r="K212" s="229" t="s">
        <v>188</v>
      </c>
      <c r="L212" s="234"/>
      <c r="M212" s="235" t="s">
        <v>1</v>
      </c>
      <c r="N212" s="236" t="s">
        <v>38</v>
      </c>
      <c r="O212" s="71"/>
      <c r="P212" s="200">
        <f>O212*H212</f>
        <v>0</v>
      </c>
      <c r="Q212" s="200">
        <v>0.10050000000000001</v>
      </c>
      <c r="R212" s="200">
        <f>Q212*H212</f>
        <v>5.0250000000000004</v>
      </c>
      <c r="S212" s="200">
        <v>0</v>
      </c>
      <c r="T212" s="201">
        <f>S212*H212</f>
        <v>0</v>
      </c>
      <c r="U212" s="34"/>
      <c r="V212" s="34"/>
      <c r="W212" s="34"/>
      <c r="X212" s="34"/>
      <c r="Y212" s="34"/>
      <c r="Z212" s="34"/>
      <c r="AA212" s="34"/>
      <c r="AB212" s="34"/>
      <c r="AC212" s="34"/>
      <c r="AD212" s="34"/>
      <c r="AE212" s="34"/>
      <c r="AR212" s="202" t="s">
        <v>455</v>
      </c>
      <c r="AT212" s="202" t="s">
        <v>212</v>
      </c>
      <c r="AU212" s="202" t="s">
        <v>81</v>
      </c>
      <c r="AY212" s="17" t="s">
        <v>181</v>
      </c>
      <c r="BE212" s="203">
        <f>IF(N212="základní",J212,0)</f>
        <v>0</v>
      </c>
      <c r="BF212" s="203">
        <f>IF(N212="snížená",J212,0)</f>
        <v>0</v>
      </c>
      <c r="BG212" s="203">
        <f>IF(N212="zákl. přenesená",J212,0)</f>
        <v>0</v>
      </c>
      <c r="BH212" s="203">
        <f>IF(N212="sníž. přenesená",J212,0)</f>
        <v>0</v>
      </c>
      <c r="BI212" s="203">
        <f>IF(N212="nulová",J212,0)</f>
        <v>0</v>
      </c>
      <c r="BJ212" s="17" t="s">
        <v>81</v>
      </c>
      <c r="BK212" s="203">
        <f>ROUND(I212*H212,2)</f>
        <v>0</v>
      </c>
      <c r="BL212" s="17" t="s">
        <v>455</v>
      </c>
      <c r="BM212" s="202" t="s">
        <v>885</v>
      </c>
    </row>
    <row r="213" spans="1:65" s="13" customFormat="1" x14ac:dyDescent="0.2">
      <c r="B213" s="204"/>
      <c r="C213" s="205"/>
      <c r="D213" s="206" t="s">
        <v>191</v>
      </c>
      <c r="E213" s="207" t="s">
        <v>1</v>
      </c>
      <c r="F213" s="208" t="s">
        <v>886</v>
      </c>
      <c r="G213" s="205"/>
      <c r="H213" s="209">
        <v>50</v>
      </c>
      <c r="I213" s="210"/>
      <c r="J213" s="205"/>
      <c r="K213" s="205"/>
      <c r="L213" s="211"/>
      <c r="M213" s="212"/>
      <c r="N213" s="213"/>
      <c r="O213" s="213"/>
      <c r="P213" s="213"/>
      <c r="Q213" s="213"/>
      <c r="R213" s="213"/>
      <c r="S213" s="213"/>
      <c r="T213" s="214"/>
      <c r="AT213" s="215" t="s">
        <v>191</v>
      </c>
      <c r="AU213" s="215" t="s">
        <v>81</v>
      </c>
      <c r="AV213" s="13" t="s">
        <v>83</v>
      </c>
      <c r="AW213" s="13" t="s">
        <v>30</v>
      </c>
      <c r="AX213" s="13" t="s">
        <v>73</v>
      </c>
      <c r="AY213" s="215" t="s">
        <v>181</v>
      </c>
    </row>
    <row r="214" spans="1:65" s="14" customFormat="1" x14ac:dyDescent="0.2">
      <c r="B214" s="216"/>
      <c r="C214" s="217"/>
      <c r="D214" s="206" t="s">
        <v>191</v>
      </c>
      <c r="E214" s="218" t="s">
        <v>1</v>
      </c>
      <c r="F214" s="219" t="s">
        <v>193</v>
      </c>
      <c r="G214" s="217"/>
      <c r="H214" s="220">
        <v>50</v>
      </c>
      <c r="I214" s="221"/>
      <c r="J214" s="217"/>
      <c r="K214" s="217"/>
      <c r="L214" s="222"/>
      <c r="M214" s="247"/>
      <c r="N214" s="248"/>
      <c r="O214" s="248"/>
      <c r="P214" s="248"/>
      <c r="Q214" s="248"/>
      <c r="R214" s="248"/>
      <c r="S214" s="248"/>
      <c r="T214" s="249"/>
      <c r="AT214" s="226" t="s">
        <v>191</v>
      </c>
      <c r="AU214" s="226" t="s">
        <v>81</v>
      </c>
      <c r="AV214" s="14" t="s">
        <v>189</v>
      </c>
      <c r="AW214" s="14" t="s">
        <v>30</v>
      </c>
      <c r="AX214" s="14" t="s">
        <v>81</v>
      </c>
      <c r="AY214" s="226" t="s">
        <v>181</v>
      </c>
    </row>
    <row r="215" spans="1:65" s="2" customFormat="1" ht="6.95" customHeight="1" x14ac:dyDescent="0.2">
      <c r="A215" s="34"/>
      <c r="B215" s="54"/>
      <c r="C215" s="55"/>
      <c r="D215" s="55"/>
      <c r="E215" s="55"/>
      <c r="F215" s="55"/>
      <c r="G215" s="55"/>
      <c r="H215" s="55"/>
      <c r="I215" s="55"/>
      <c r="J215" s="55"/>
      <c r="K215" s="55"/>
      <c r="L215" s="39"/>
      <c r="M215" s="34"/>
      <c r="O215" s="34"/>
      <c r="P215" s="34"/>
      <c r="Q215" s="34"/>
      <c r="R215" s="34"/>
      <c r="S215" s="34"/>
      <c r="T215" s="34"/>
      <c r="U215" s="34"/>
      <c r="V215" s="34"/>
      <c r="W215" s="34"/>
      <c r="X215" s="34"/>
      <c r="Y215" s="34"/>
      <c r="Z215" s="34"/>
      <c r="AA215" s="34"/>
      <c r="AB215" s="34"/>
      <c r="AC215" s="34"/>
      <c r="AD215" s="34"/>
      <c r="AE215" s="34"/>
    </row>
  </sheetData>
  <sheetProtection algorithmName="SHA-512" hashValue="BUkhm3AJfqJW4jbOWXYTv8L8Xtq1CC6hKUecxWEruydrKAx50TQDSKIv4QFQzVJVnSuTqNMNKOgfZisDwi7gtg==" saltValue="BE/kcyZmAZefAbn36zOWFA==" spinCount="100000" sheet="1" objects="1" scenarios="1" formatColumns="0" formatRows="0" autoFilter="0"/>
  <autoFilter ref="C122:K214" xr:uid="{00000000-0009-0000-0000-000009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BM210"/>
  <sheetViews>
    <sheetView showGridLines="0" topLeftCell="A133" workbookViewId="0">
      <selection activeCell="F147" sqref="F147"/>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95"/>
      <c r="M2" s="295"/>
      <c r="N2" s="295"/>
      <c r="O2" s="295"/>
      <c r="P2" s="295"/>
      <c r="Q2" s="295"/>
      <c r="R2" s="295"/>
      <c r="S2" s="295"/>
      <c r="T2" s="295"/>
      <c r="U2" s="295"/>
      <c r="V2" s="295"/>
      <c r="AT2" s="17" t="s">
        <v>115</v>
      </c>
    </row>
    <row r="3" spans="1:46" s="1" customFormat="1" ht="6.95" customHeight="1" x14ac:dyDescent="0.2">
      <c r="B3" s="115"/>
      <c r="C3" s="116"/>
      <c r="D3" s="116"/>
      <c r="E3" s="116"/>
      <c r="F3" s="116"/>
      <c r="G3" s="116"/>
      <c r="H3" s="116"/>
      <c r="I3" s="116"/>
      <c r="J3" s="116"/>
      <c r="K3" s="116"/>
      <c r="L3" s="20"/>
      <c r="AT3" s="17" t="s">
        <v>83</v>
      </c>
    </row>
    <row r="4" spans="1:46" s="1" customFormat="1" ht="24.95" customHeight="1" x14ac:dyDescent="0.2">
      <c r="B4" s="20"/>
      <c r="D4" s="117" t="s">
        <v>155</v>
      </c>
      <c r="L4" s="20"/>
      <c r="M4" s="118" t="s">
        <v>10</v>
      </c>
      <c r="AT4" s="17" t="s">
        <v>4</v>
      </c>
    </row>
    <row r="5" spans="1:46" s="1" customFormat="1" ht="6.95" customHeight="1" x14ac:dyDescent="0.2">
      <c r="B5" s="20"/>
      <c r="L5" s="20"/>
    </row>
    <row r="6" spans="1:46" s="1" customFormat="1" ht="12" customHeight="1" x14ac:dyDescent="0.2">
      <c r="B6" s="20"/>
      <c r="D6" s="119" t="s">
        <v>16</v>
      </c>
      <c r="L6" s="20"/>
    </row>
    <row r="7" spans="1:46" s="1" customFormat="1" ht="16.5" customHeight="1" x14ac:dyDescent="0.2">
      <c r="B7" s="20"/>
      <c r="E7" s="311" t="str">
        <f>'Rekapitulace stavby'!K6</f>
        <v>16 -Oprava trati v úseku Praha Smíchov - Beroun Závodí</v>
      </c>
      <c r="F7" s="312"/>
      <c r="G7" s="312"/>
      <c r="H7" s="312"/>
      <c r="L7" s="20"/>
    </row>
    <row r="8" spans="1:46" s="1" customFormat="1" ht="12" customHeight="1" x14ac:dyDescent="0.2">
      <c r="B8" s="20"/>
      <c r="D8" s="119" t="s">
        <v>156</v>
      </c>
      <c r="L8" s="20"/>
    </row>
    <row r="9" spans="1:46" s="2" customFormat="1" ht="16.5" customHeight="1" x14ac:dyDescent="0.2">
      <c r="A9" s="34"/>
      <c r="B9" s="39"/>
      <c r="C9" s="34"/>
      <c r="D9" s="34"/>
      <c r="E9" s="311" t="s">
        <v>806</v>
      </c>
      <c r="F9" s="314"/>
      <c r="G9" s="314"/>
      <c r="H9" s="314"/>
      <c r="I9" s="34"/>
      <c r="J9" s="34"/>
      <c r="K9" s="34"/>
      <c r="L9" s="51"/>
      <c r="S9" s="34"/>
      <c r="T9" s="34"/>
      <c r="U9" s="34"/>
      <c r="V9" s="34"/>
      <c r="W9" s="34"/>
      <c r="X9" s="34"/>
      <c r="Y9" s="34"/>
      <c r="Z9" s="34"/>
      <c r="AA9" s="34"/>
      <c r="AB9" s="34"/>
      <c r="AC9" s="34"/>
      <c r="AD9" s="34"/>
      <c r="AE9" s="34"/>
    </row>
    <row r="10" spans="1:46" s="2" customFormat="1" ht="12" customHeight="1" x14ac:dyDescent="0.2">
      <c r="A10" s="34"/>
      <c r="B10" s="39"/>
      <c r="C10" s="34"/>
      <c r="D10" s="119" t="s">
        <v>486</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x14ac:dyDescent="0.2">
      <c r="A11" s="34"/>
      <c r="B11" s="39"/>
      <c r="C11" s="34"/>
      <c r="D11" s="34"/>
      <c r="E11" s="313" t="s">
        <v>887</v>
      </c>
      <c r="F11" s="314"/>
      <c r="G11" s="314"/>
      <c r="H11" s="314"/>
      <c r="I11" s="34"/>
      <c r="J11" s="34"/>
      <c r="K11" s="34"/>
      <c r="L11" s="51"/>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x14ac:dyDescent="0.2">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x14ac:dyDescent="0.2">
      <c r="A14" s="34"/>
      <c r="B14" s="39"/>
      <c r="C14" s="34"/>
      <c r="D14" s="119" t="s">
        <v>20</v>
      </c>
      <c r="E14" s="34"/>
      <c r="F14" s="110" t="s">
        <v>21</v>
      </c>
      <c r="G14" s="34"/>
      <c r="H14" s="34"/>
      <c r="I14" s="119" t="s">
        <v>22</v>
      </c>
      <c r="J14" s="120" t="str">
        <f>'Rekapitulace stavby'!AN8</f>
        <v>4. 4. 2022</v>
      </c>
      <c r="K14" s="34"/>
      <c r="L14" s="51"/>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x14ac:dyDescent="0.2">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customHeight="1" x14ac:dyDescent="0.2">
      <c r="A17" s="34"/>
      <c r="B17" s="39"/>
      <c r="C17" s="34"/>
      <c r="D17" s="34"/>
      <c r="E17" s="110" t="str">
        <f>IF('Rekapitulace stavby'!E11="","",'Rekapitulace stavby'!E11)</f>
        <v xml:space="preserve"> </v>
      </c>
      <c r="F17" s="34"/>
      <c r="G17" s="34"/>
      <c r="H17" s="34"/>
      <c r="I17" s="119" t="s">
        <v>26</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x14ac:dyDescent="0.2">
      <c r="A19" s="34"/>
      <c r="B19" s="39"/>
      <c r="C19" s="34"/>
      <c r="D19" s="119" t="s">
        <v>27</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x14ac:dyDescent="0.2">
      <c r="A20" s="34"/>
      <c r="B20" s="39"/>
      <c r="C20" s="34"/>
      <c r="D20" s="34"/>
      <c r="E20" s="315" t="str">
        <f>'Rekapitulace stavby'!E14</f>
        <v>Vyplň údaj</v>
      </c>
      <c r="F20" s="316"/>
      <c r="G20" s="316"/>
      <c r="H20" s="316"/>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x14ac:dyDescent="0.2">
      <c r="A22" s="34"/>
      <c r="B22" s="39"/>
      <c r="C22" s="34"/>
      <c r="D22" s="119" t="s">
        <v>29</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x14ac:dyDescent="0.2">
      <c r="A23" s="34"/>
      <c r="B23" s="39"/>
      <c r="C23" s="34"/>
      <c r="D23" s="34"/>
      <c r="E23" s="110" t="str">
        <f>IF('Rekapitulace stavby'!E17="","",'Rekapitulace stavby'!E17)</f>
        <v xml:space="preserve"> </v>
      </c>
      <c r="F23" s="34"/>
      <c r="G23" s="34"/>
      <c r="H23" s="34"/>
      <c r="I23" s="119" t="s">
        <v>26</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x14ac:dyDescent="0.2">
      <c r="A25" s="34"/>
      <c r="B25" s="39"/>
      <c r="C25" s="34"/>
      <c r="D25" s="119" t="s">
        <v>31</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x14ac:dyDescent="0.2">
      <c r="A26" s="34"/>
      <c r="B26" s="39"/>
      <c r="C26" s="34"/>
      <c r="D26" s="34"/>
      <c r="E26" s="110" t="str">
        <f>IF('Rekapitulace stavby'!E20="","",'Rekapitulace stavby'!E20)</f>
        <v xml:space="preserve"> </v>
      </c>
      <c r="F26" s="34"/>
      <c r="G26" s="34"/>
      <c r="H26" s="34"/>
      <c r="I26" s="119" t="s">
        <v>26</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x14ac:dyDescent="0.2">
      <c r="A28" s="34"/>
      <c r="B28" s="39"/>
      <c r="C28" s="34"/>
      <c r="D28" s="119" t="s">
        <v>32</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x14ac:dyDescent="0.2">
      <c r="A29" s="121"/>
      <c r="B29" s="122"/>
      <c r="C29" s="121"/>
      <c r="D29" s="121"/>
      <c r="E29" s="317" t="s">
        <v>1</v>
      </c>
      <c r="F29" s="317"/>
      <c r="G29" s="317"/>
      <c r="H29" s="317"/>
      <c r="I29" s="121"/>
      <c r="J29" s="121"/>
      <c r="K29" s="121"/>
      <c r="L29" s="123"/>
      <c r="S29" s="121"/>
      <c r="T29" s="121"/>
      <c r="U29" s="121"/>
      <c r="V29" s="121"/>
      <c r="W29" s="121"/>
      <c r="X29" s="121"/>
      <c r="Y29" s="121"/>
      <c r="Z29" s="121"/>
      <c r="AA29" s="121"/>
      <c r="AB29" s="121"/>
      <c r="AC29" s="121"/>
      <c r="AD29" s="121"/>
      <c r="AE29" s="121"/>
    </row>
    <row r="30" spans="1:31" s="2" customFormat="1" ht="6.95" customHeight="1" x14ac:dyDescent="0.2">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x14ac:dyDescent="0.2">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x14ac:dyDescent="0.2">
      <c r="A32" s="34"/>
      <c r="B32" s="39"/>
      <c r="C32" s="34"/>
      <c r="D32" s="125" t="s">
        <v>33</v>
      </c>
      <c r="E32" s="34"/>
      <c r="F32" s="34"/>
      <c r="G32" s="34"/>
      <c r="H32" s="34"/>
      <c r="I32" s="34"/>
      <c r="J32" s="126">
        <f>ROUND(J123, 2)</f>
        <v>0</v>
      </c>
      <c r="K32" s="34"/>
      <c r="L32" s="51"/>
      <c r="S32" s="34"/>
      <c r="T32" s="34"/>
      <c r="U32" s="34"/>
      <c r="V32" s="34"/>
      <c r="W32" s="34"/>
      <c r="X32" s="34"/>
      <c r="Y32" s="34"/>
      <c r="Z32" s="34"/>
      <c r="AA32" s="34"/>
      <c r="AB32" s="34"/>
      <c r="AC32" s="34"/>
      <c r="AD32" s="34"/>
      <c r="AE32" s="34"/>
    </row>
    <row r="33" spans="1:31" s="2" customFormat="1" ht="6.95" customHeight="1" x14ac:dyDescent="0.2">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7" t="s">
        <v>35</v>
      </c>
      <c r="G34" s="34"/>
      <c r="H34" s="34"/>
      <c r="I34" s="127" t="s">
        <v>34</v>
      </c>
      <c r="J34" s="127" t="s">
        <v>36</v>
      </c>
      <c r="K34" s="34"/>
      <c r="L34" s="51"/>
      <c r="S34" s="34"/>
      <c r="T34" s="34"/>
      <c r="U34" s="34"/>
      <c r="V34" s="34"/>
      <c r="W34" s="34"/>
      <c r="X34" s="34"/>
      <c r="Y34" s="34"/>
      <c r="Z34" s="34"/>
      <c r="AA34" s="34"/>
      <c r="AB34" s="34"/>
      <c r="AC34" s="34"/>
      <c r="AD34" s="34"/>
      <c r="AE34" s="34"/>
    </row>
    <row r="35" spans="1:31" s="2" customFormat="1" ht="14.45" customHeight="1" x14ac:dyDescent="0.2">
      <c r="A35" s="34"/>
      <c r="B35" s="39"/>
      <c r="C35" s="34"/>
      <c r="D35" s="128" t="s">
        <v>37</v>
      </c>
      <c r="E35" s="119" t="s">
        <v>38</v>
      </c>
      <c r="F35" s="129">
        <f>ROUND((SUM(BE123:BE209)),  2)</f>
        <v>0</v>
      </c>
      <c r="G35" s="34"/>
      <c r="H35" s="34"/>
      <c r="I35" s="130">
        <v>0.21</v>
      </c>
      <c r="J35" s="129">
        <f>ROUND(((SUM(BE123:BE209))*I35),  2)</f>
        <v>0</v>
      </c>
      <c r="K35" s="34"/>
      <c r="L35" s="51"/>
      <c r="S35" s="34"/>
      <c r="T35" s="34"/>
      <c r="U35" s="34"/>
      <c r="V35" s="34"/>
      <c r="W35" s="34"/>
      <c r="X35" s="34"/>
      <c r="Y35" s="34"/>
      <c r="Z35" s="34"/>
      <c r="AA35" s="34"/>
      <c r="AB35" s="34"/>
      <c r="AC35" s="34"/>
      <c r="AD35" s="34"/>
      <c r="AE35" s="34"/>
    </row>
    <row r="36" spans="1:31" s="2" customFormat="1" ht="14.45" customHeight="1" x14ac:dyDescent="0.2">
      <c r="A36" s="34"/>
      <c r="B36" s="39"/>
      <c r="C36" s="34"/>
      <c r="D36" s="34"/>
      <c r="E36" s="119" t="s">
        <v>39</v>
      </c>
      <c r="F36" s="129">
        <f>ROUND((SUM(BF123:BF209)),  2)</f>
        <v>0</v>
      </c>
      <c r="G36" s="34"/>
      <c r="H36" s="34"/>
      <c r="I36" s="130">
        <v>0.15</v>
      </c>
      <c r="J36" s="129">
        <f>ROUND(((SUM(BF123:BF209))*I36),  2)</f>
        <v>0</v>
      </c>
      <c r="K36" s="34"/>
      <c r="L36" s="51"/>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9" t="s">
        <v>40</v>
      </c>
      <c r="F37" s="129">
        <f>ROUND((SUM(BG123:BG209)),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9" t="s">
        <v>41</v>
      </c>
      <c r="F38" s="129">
        <f>ROUND((SUM(BH123:BH209)),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9" t="s">
        <v>42</v>
      </c>
      <c r="F39" s="129">
        <f>ROUND((SUM(BI123:BI209)),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x14ac:dyDescent="0.2">
      <c r="A41" s="34"/>
      <c r="B41" s="39"/>
      <c r="C41" s="131"/>
      <c r="D41" s="132" t="s">
        <v>43</v>
      </c>
      <c r="E41" s="133"/>
      <c r="F41" s="133"/>
      <c r="G41" s="134" t="s">
        <v>44</v>
      </c>
      <c r="H41" s="135" t="s">
        <v>45</v>
      </c>
      <c r="I41" s="133"/>
      <c r="J41" s="136">
        <f>SUM(J32:J39)</f>
        <v>0</v>
      </c>
      <c r="K41" s="137"/>
      <c r="L41" s="51"/>
      <c r="S41" s="34"/>
      <c r="T41" s="34"/>
      <c r="U41" s="34"/>
      <c r="V41" s="34"/>
      <c r="W41" s="34"/>
      <c r="X41" s="34"/>
      <c r="Y41" s="34"/>
      <c r="Z41" s="34"/>
      <c r="AA41" s="34"/>
      <c r="AB41" s="34"/>
      <c r="AC41" s="34"/>
      <c r="AD41" s="34"/>
      <c r="AE41" s="34"/>
    </row>
    <row r="42" spans="1:31" s="2" customFormat="1" ht="14.45" customHeight="1" x14ac:dyDescent="0.2">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51"/>
      <c r="D50" s="138" t="s">
        <v>46</v>
      </c>
      <c r="E50" s="139"/>
      <c r="F50" s="139"/>
      <c r="G50" s="138" t="s">
        <v>47</v>
      </c>
      <c r="H50" s="139"/>
      <c r="I50" s="139"/>
      <c r="J50" s="139"/>
      <c r="K50" s="139"/>
      <c r="L50" s="51"/>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34"/>
      <c r="B61" s="39"/>
      <c r="C61" s="34"/>
      <c r="D61" s="140" t="s">
        <v>48</v>
      </c>
      <c r="E61" s="141"/>
      <c r="F61" s="142" t="s">
        <v>49</v>
      </c>
      <c r="G61" s="140" t="s">
        <v>48</v>
      </c>
      <c r="H61" s="141"/>
      <c r="I61" s="141"/>
      <c r="J61" s="143" t="s">
        <v>49</v>
      </c>
      <c r="K61" s="141"/>
      <c r="L61" s="51"/>
      <c r="S61" s="34"/>
      <c r="T61" s="34"/>
      <c r="U61" s="34"/>
      <c r="V61" s="34"/>
      <c r="W61" s="34"/>
      <c r="X61" s="34"/>
      <c r="Y61" s="34"/>
      <c r="Z61" s="34"/>
      <c r="AA61" s="34"/>
      <c r="AB61" s="34"/>
      <c r="AC61" s="34"/>
      <c r="AD61" s="34"/>
      <c r="AE61" s="34"/>
    </row>
    <row r="62" spans="1:31" x14ac:dyDescent="0.2">
      <c r="B62" s="20"/>
      <c r="L62" s="20"/>
    </row>
    <row r="63" spans="1:31" x14ac:dyDescent="0.2">
      <c r="B63" s="20"/>
      <c r="L63" s="20"/>
    </row>
    <row r="64" spans="1:31" x14ac:dyDescent="0.2">
      <c r="B64" s="20"/>
      <c r="L64" s="20"/>
    </row>
    <row r="65" spans="1:31" s="2" customFormat="1" ht="12.75" x14ac:dyDescent="0.2">
      <c r="A65" s="34"/>
      <c r="B65" s="39"/>
      <c r="C65" s="34"/>
      <c r="D65" s="138" t="s">
        <v>50</v>
      </c>
      <c r="E65" s="144"/>
      <c r="F65" s="144"/>
      <c r="G65" s="138" t="s">
        <v>51</v>
      </c>
      <c r="H65" s="144"/>
      <c r="I65" s="144"/>
      <c r="J65" s="144"/>
      <c r="K65" s="144"/>
      <c r="L65" s="51"/>
      <c r="S65" s="34"/>
      <c r="T65" s="34"/>
      <c r="U65" s="34"/>
      <c r="V65" s="34"/>
      <c r="W65" s="34"/>
      <c r="X65" s="34"/>
      <c r="Y65" s="34"/>
      <c r="Z65" s="34"/>
      <c r="AA65" s="34"/>
      <c r="AB65" s="34"/>
      <c r="AC65" s="34"/>
      <c r="AD65" s="34"/>
      <c r="AE65" s="34"/>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34"/>
      <c r="B76" s="39"/>
      <c r="C76" s="34"/>
      <c r="D76" s="140" t="s">
        <v>48</v>
      </c>
      <c r="E76" s="141"/>
      <c r="F76" s="142" t="s">
        <v>49</v>
      </c>
      <c r="G76" s="140" t="s">
        <v>48</v>
      </c>
      <c r="H76" s="141"/>
      <c r="I76" s="141"/>
      <c r="J76" s="143" t="s">
        <v>49</v>
      </c>
      <c r="K76" s="141"/>
      <c r="L76" s="51"/>
      <c r="S76" s="34"/>
      <c r="T76" s="34"/>
      <c r="U76" s="34"/>
      <c r="V76" s="34"/>
      <c r="W76" s="34"/>
      <c r="X76" s="34"/>
      <c r="Y76" s="34"/>
      <c r="Z76" s="34"/>
      <c r="AA76" s="34"/>
      <c r="AB76" s="34"/>
      <c r="AC76" s="34"/>
      <c r="AD76" s="34"/>
      <c r="AE76" s="34"/>
    </row>
    <row r="77" spans="1:31" s="2" customFormat="1" ht="14.45" customHeight="1" x14ac:dyDescent="0.2">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5" customHeight="1" x14ac:dyDescent="0.2">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x14ac:dyDescent="0.2">
      <c r="A82" s="34"/>
      <c r="B82" s="35"/>
      <c r="C82" s="23" t="s">
        <v>158</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x14ac:dyDescent="0.2">
      <c r="A85" s="34"/>
      <c r="B85" s="35"/>
      <c r="C85" s="36"/>
      <c r="D85" s="36"/>
      <c r="E85" s="309" t="str">
        <f>E7</f>
        <v>16 -Oprava trati v úseku Praha Smíchov - Beroun Závodí</v>
      </c>
      <c r="F85" s="310"/>
      <c r="G85" s="310"/>
      <c r="H85" s="310"/>
      <c r="I85" s="36"/>
      <c r="J85" s="36"/>
      <c r="K85" s="36"/>
      <c r="L85" s="51"/>
      <c r="S85" s="34"/>
      <c r="T85" s="34"/>
      <c r="U85" s="34"/>
      <c r="V85" s="34"/>
      <c r="W85" s="34"/>
      <c r="X85" s="34"/>
      <c r="Y85" s="34"/>
      <c r="Z85" s="34"/>
      <c r="AA85" s="34"/>
      <c r="AB85" s="34"/>
      <c r="AC85" s="34"/>
      <c r="AD85" s="34"/>
      <c r="AE85" s="34"/>
    </row>
    <row r="86" spans="1:31" s="1" customFormat="1" ht="12" customHeight="1" x14ac:dyDescent="0.2">
      <c r="B86" s="21"/>
      <c r="C86" s="29" t="s">
        <v>156</v>
      </c>
      <c r="D86" s="22"/>
      <c r="E86" s="22"/>
      <c r="F86" s="22"/>
      <c r="G86" s="22"/>
      <c r="H86" s="22"/>
      <c r="I86" s="22"/>
      <c r="J86" s="22"/>
      <c r="K86" s="22"/>
      <c r="L86" s="20"/>
    </row>
    <row r="87" spans="1:31" s="2" customFormat="1" ht="16.5" customHeight="1" x14ac:dyDescent="0.2">
      <c r="A87" s="34"/>
      <c r="B87" s="35"/>
      <c r="C87" s="36"/>
      <c r="D87" s="36"/>
      <c r="E87" s="309" t="s">
        <v>806</v>
      </c>
      <c r="F87" s="308"/>
      <c r="G87" s="308"/>
      <c r="H87" s="308"/>
      <c r="I87" s="36"/>
      <c r="J87" s="36"/>
      <c r="K87" s="36"/>
      <c r="L87" s="51"/>
      <c r="S87" s="34"/>
      <c r="T87" s="34"/>
      <c r="U87" s="34"/>
      <c r="V87" s="34"/>
      <c r="W87" s="34"/>
      <c r="X87" s="34"/>
      <c r="Y87" s="34"/>
      <c r="Z87" s="34"/>
      <c r="AA87" s="34"/>
      <c r="AB87" s="34"/>
      <c r="AC87" s="34"/>
      <c r="AD87" s="34"/>
      <c r="AE87" s="34"/>
    </row>
    <row r="88" spans="1:31" s="2" customFormat="1" ht="12" customHeight="1" x14ac:dyDescent="0.2">
      <c r="A88" s="34"/>
      <c r="B88" s="35"/>
      <c r="C88" s="29" t="s">
        <v>486</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x14ac:dyDescent="0.2">
      <c r="A89" s="34"/>
      <c r="B89" s="35"/>
      <c r="C89" s="36"/>
      <c r="D89" s="36"/>
      <c r="E89" s="270" t="str">
        <f>E11</f>
        <v>02 - Prodloužení nástupiště Vráž u Berouna</v>
      </c>
      <c r="F89" s="308"/>
      <c r="G89" s="308"/>
      <c r="H89" s="308"/>
      <c r="I89" s="36"/>
      <c r="J89" s="36"/>
      <c r="K89" s="36"/>
      <c r="L89" s="51"/>
      <c r="S89" s="34"/>
      <c r="T89" s="34"/>
      <c r="U89" s="34"/>
      <c r="V89" s="34"/>
      <c r="W89" s="34"/>
      <c r="X89" s="34"/>
      <c r="Y89" s="34"/>
      <c r="Z89" s="34"/>
      <c r="AA89" s="34"/>
      <c r="AB89" s="34"/>
      <c r="AC89" s="34"/>
      <c r="AD89" s="34"/>
      <c r="AE89" s="34"/>
    </row>
    <row r="90" spans="1:31" s="2" customFormat="1" ht="6.95"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x14ac:dyDescent="0.2">
      <c r="A91" s="34"/>
      <c r="B91" s="35"/>
      <c r="C91" s="29" t="s">
        <v>20</v>
      </c>
      <c r="D91" s="36"/>
      <c r="E91" s="36"/>
      <c r="F91" s="27" t="str">
        <f>F14</f>
        <v xml:space="preserve"> </v>
      </c>
      <c r="G91" s="36"/>
      <c r="H91" s="36"/>
      <c r="I91" s="29" t="s">
        <v>22</v>
      </c>
      <c r="J91" s="66" t="str">
        <f>IF(J14="","",J14)</f>
        <v>4. 4. 2022</v>
      </c>
      <c r="K91" s="36"/>
      <c r="L91" s="51"/>
      <c r="S91" s="34"/>
      <c r="T91" s="34"/>
      <c r="U91" s="34"/>
      <c r="V91" s="34"/>
      <c r="W91" s="34"/>
      <c r="X91" s="34"/>
      <c r="Y91" s="34"/>
      <c r="Z91" s="34"/>
      <c r="AA91" s="34"/>
      <c r="AB91" s="34"/>
      <c r="AC91" s="34"/>
      <c r="AD91" s="34"/>
      <c r="AE91" s="34"/>
    </row>
    <row r="92" spans="1:31" s="2" customFormat="1" ht="6.95" customHeight="1" x14ac:dyDescent="0.2">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x14ac:dyDescent="0.2">
      <c r="A93" s="34"/>
      <c r="B93" s="35"/>
      <c r="C93" s="29" t="s">
        <v>24</v>
      </c>
      <c r="D93" s="36"/>
      <c r="E93" s="36"/>
      <c r="F93" s="27" t="str">
        <f>E17</f>
        <v xml:space="preserve"> </v>
      </c>
      <c r="G93" s="36"/>
      <c r="H93" s="36"/>
      <c r="I93" s="29" t="s">
        <v>29</v>
      </c>
      <c r="J93" s="32" t="str">
        <f>E23</f>
        <v xml:space="preserve"> </v>
      </c>
      <c r="K93" s="36"/>
      <c r="L93" s="51"/>
      <c r="S93" s="34"/>
      <c r="T93" s="34"/>
      <c r="U93" s="34"/>
      <c r="V93" s="34"/>
      <c r="W93" s="34"/>
      <c r="X93" s="34"/>
      <c r="Y93" s="34"/>
      <c r="Z93" s="34"/>
      <c r="AA93" s="34"/>
      <c r="AB93" s="34"/>
      <c r="AC93" s="34"/>
      <c r="AD93" s="34"/>
      <c r="AE93" s="34"/>
    </row>
    <row r="94" spans="1:31" s="2" customFormat="1" ht="15.2" customHeight="1" x14ac:dyDescent="0.2">
      <c r="A94" s="34"/>
      <c r="B94" s="35"/>
      <c r="C94" s="29" t="s">
        <v>27</v>
      </c>
      <c r="D94" s="36"/>
      <c r="E94" s="36"/>
      <c r="F94" s="27" t="str">
        <f>IF(E20="","",E20)</f>
        <v>Vyplň údaj</v>
      </c>
      <c r="G94" s="36"/>
      <c r="H94" s="36"/>
      <c r="I94" s="29" t="s">
        <v>31</v>
      </c>
      <c r="J94" s="32" t="str">
        <f>E26</f>
        <v xml:space="preserve"> </v>
      </c>
      <c r="K94" s="36"/>
      <c r="L94" s="51"/>
      <c r="S94" s="34"/>
      <c r="T94" s="34"/>
      <c r="U94" s="34"/>
      <c r="V94" s="34"/>
      <c r="W94" s="34"/>
      <c r="X94" s="34"/>
      <c r="Y94" s="34"/>
      <c r="Z94" s="34"/>
      <c r="AA94" s="34"/>
      <c r="AB94" s="34"/>
      <c r="AC94" s="34"/>
      <c r="AD94" s="34"/>
      <c r="AE94" s="34"/>
    </row>
    <row r="95" spans="1:31" s="2" customFormat="1" ht="10.35"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x14ac:dyDescent="0.2">
      <c r="A96" s="34"/>
      <c r="B96" s="35"/>
      <c r="C96" s="149" t="s">
        <v>159</v>
      </c>
      <c r="D96" s="150"/>
      <c r="E96" s="150"/>
      <c r="F96" s="150"/>
      <c r="G96" s="150"/>
      <c r="H96" s="150"/>
      <c r="I96" s="150"/>
      <c r="J96" s="151" t="s">
        <v>160</v>
      </c>
      <c r="K96" s="150"/>
      <c r="L96" s="51"/>
      <c r="S96" s="34"/>
      <c r="T96" s="34"/>
      <c r="U96" s="34"/>
      <c r="V96" s="34"/>
      <c r="W96" s="34"/>
      <c r="X96" s="34"/>
      <c r="Y96" s="34"/>
      <c r="Z96" s="34"/>
      <c r="AA96" s="34"/>
      <c r="AB96" s="34"/>
      <c r="AC96" s="34"/>
      <c r="AD96" s="34"/>
      <c r="AE96" s="34"/>
    </row>
    <row r="97" spans="1:47" s="2" customFormat="1" ht="10.35" customHeight="1" x14ac:dyDescent="0.2">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x14ac:dyDescent="0.2">
      <c r="A98" s="34"/>
      <c r="B98" s="35"/>
      <c r="C98" s="152" t="s">
        <v>161</v>
      </c>
      <c r="D98" s="36"/>
      <c r="E98" s="36"/>
      <c r="F98" s="36"/>
      <c r="G98" s="36"/>
      <c r="H98" s="36"/>
      <c r="I98" s="36"/>
      <c r="J98" s="84">
        <f>J123</f>
        <v>0</v>
      </c>
      <c r="K98" s="36"/>
      <c r="L98" s="51"/>
      <c r="S98" s="34"/>
      <c r="T98" s="34"/>
      <c r="U98" s="34"/>
      <c r="V98" s="34"/>
      <c r="W98" s="34"/>
      <c r="X98" s="34"/>
      <c r="Y98" s="34"/>
      <c r="Z98" s="34"/>
      <c r="AA98" s="34"/>
      <c r="AB98" s="34"/>
      <c r="AC98" s="34"/>
      <c r="AD98" s="34"/>
      <c r="AE98" s="34"/>
      <c r="AU98" s="17" t="s">
        <v>162</v>
      </c>
    </row>
    <row r="99" spans="1:47" s="9" customFormat="1" ht="24.95" customHeight="1" x14ac:dyDescent="0.2">
      <c r="B99" s="153"/>
      <c r="C99" s="154"/>
      <c r="D99" s="155" t="s">
        <v>163</v>
      </c>
      <c r="E99" s="156"/>
      <c r="F99" s="156"/>
      <c r="G99" s="156"/>
      <c r="H99" s="156"/>
      <c r="I99" s="156"/>
      <c r="J99" s="157">
        <f>J124</f>
        <v>0</v>
      </c>
      <c r="K99" s="154"/>
      <c r="L99" s="158"/>
    </row>
    <row r="100" spans="1:47" s="10" customFormat="1" ht="19.899999999999999" customHeight="1" x14ac:dyDescent="0.2">
      <c r="B100" s="159"/>
      <c r="C100" s="104"/>
      <c r="D100" s="160" t="s">
        <v>164</v>
      </c>
      <c r="E100" s="161"/>
      <c r="F100" s="161"/>
      <c r="G100" s="161"/>
      <c r="H100" s="161"/>
      <c r="I100" s="161"/>
      <c r="J100" s="162">
        <f>J125</f>
        <v>0</v>
      </c>
      <c r="K100" s="104"/>
      <c r="L100" s="163"/>
    </row>
    <row r="101" spans="1:47" s="9" customFormat="1" ht="24.95" customHeight="1" x14ac:dyDescent="0.2">
      <c r="B101" s="153"/>
      <c r="C101" s="154"/>
      <c r="D101" s="155" t="s">
        <v>165</v>
      </c>
      <c r="E101" s="156"/>
      <c r="F101" s="156"/>
      <c r="G101" s="156"/>
      <c r="H101" s="156"/>
      <c r="I101" s="156"/>
      <c r="J101" s="157">
        <f>J189</f>
        <v>0</v>
      </c>
      <c r="K101" s="154"/>
      <c r="L101" s="158"/>
    </row>
    <row r="102" spans="1:47" s="2" customFormat="1" ht="21.75" customHeight="1" x14ac:dyDescent="0.2">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47" s="2" customFormat="1" ht="6.95" customHeight="1" x14ac:dyDescent="0.2">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7" spans="1:47" s="2" customFormat="1" ht="6.95" customHeight="1" x14ac:dyDescent="0.2">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47" s="2" customFormat="1" ht="24.95" customHeight="1" x14ac:dyDescent="0.2">
      <c r="A108" s="34"/>
      <c r="B108" s="35"/>
      <c r="C108" s="23" t="s">
        <v>166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47" s="2" customFormat="1" ht="6.95" customHeight="1" x14ac:dyDescent="0.2">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47" s="2" customFormat="1" ht="12" customHeight="1" x14ac:dyDescent="0.2">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16.5" customHeight="1" x14ac:dyDescent="0.2">
      <c r="A111" s="34"/>
      <c r="B111" s="35"/>
      <c r="C111" s="36"/>
      <c r="D111" s="36"/>
      <c r="E111" s="309" t="str">
        <f>E7</f>
        <v>16 -Oprava trati v úseku Praha Smíchov - Beroun Závodí</v>
      </c>
      <c r="F111" s="310"/>
      <c r="G111" s="310"/>
      <c r="H111" s="310"/>
      <c r="I111" s="36"/>
      <c r="J111" s="36"/>
      <c r="K111" s="36"/>
      <c r="L111" s="51"/>
      <c r="S111" s="34"/>
      <c r="T111" s="34"/>
      <c r="U111" s="34"/>
      <c r="V111" s="34"/>
      <c r="W111" s="34"/>
      <c r="X111" s="34"/>
      <c r="Y111" s="34"/>
      <c r="Z111" s="34"/>
      <c r="AA111" s="34"/>
      <c r="AB111" s="34"/>
      <c r="AC111" s="34"/>
      <c r="AD111" s="34"/>
      <c r="AE111" s="34"/>
    </row>
    <row r="112" spans="1:47" s="1" customFormat="1" ht="12" customHeight="1" x14ac:dyDescent="0.2">
      <c r="B112" s="21"/>
      <c r="C112" s="29" t="s">
        <v>156</v>
      </c>
      <c r="D112" s="22"/>
      <c r="E112" s="22"/>
      <c r="F112" s="22"/>
      <c r="G112" s="22"/>
      <c r="H112" s="22"/>
      <c r="I112" s="22"/>
      <c r="J112" s="22"/>
      <c r="K112" s="22"/>
      <c r="L112" s="20"/>
    </row>
    <row r="113" spans="1:65" s="2" customFormat="1" ht="16.5" customHeight="1" x14ac:dyDescent="0.2">
      <c r="A113" s="34"/>
      <c r="B113" s="35"/>
      <c r="C113" s="36"/>
      <c r="D113" s="36"/>
      <c r="E113" s="309" t="s">
        <v>806</v>
      </c>
      <c r="F113" s="308"/>
      <c r="G113" s="308"/>
      <c r="H113" s="308"/>
      <c r="I113" s="36"/>
      <c r="J113" s="36"/>
      <c r="K113" s="36"/>
      <c r="L113" s="51"/>
      <c r="S113" s="34"/>
      <c r="T113" s="34"/>
      <c r="U113" s="34"/>
      <c r="V113" s="34"/>
      <c r="W113" s="34"/>
      <c r="X113" s="34"/>
      <c r="Y113" s="34"/>
      <c r="Z113" s="34"/>
      <c r="AA113" s="34"/>
      <c r="AB113" s="34"/>
      <c r="AC113" s="34"/>
      <c r="AD113" s="34"/>
      <c r="AE113" s="34"/>
    </row>
    <row r="114" spans="1:65" s="2" customFormat="1" ht="12" customHeight="1" x14ac:dyDescent="0.2">
      <c r="A114" s="34"/>
      <c r="B114" s="35"/>
      <c r="C114" s="29" t="s">
        <v>486</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6.5" customHeight="1" x14ac:dyDescent="0.2">
      <c r="A115" s="34"/>
      <c r="B115" s="35"/>
      <c r="C115" s="36"/>
      <c r="D115" s="36"/>
      <c r="E115" s="270" t="str">
        <f>E11</f>
        <v>02 - Prodloužení nástupiště Vráž u Berouna</v>
      </c>
      <c r="F115" s="308"/>
      <c r="G115" s="308"/>
      <c r="H115" s="308"/>
      <c r="I115" s="36"/>
      <c r="J115" s="36"/>
      <c r="K115" s="36"/>
      <c r="L115" s="51"/>
      <c r="S115" s="34"/>
      <c r="T115" s="34"/>
      <c r="U115" s="34"/>
      <c r="V115" s="34"/>
      <c r="W115" s="34"/>
      <c r="X115" s="34"/>
      <c r="Y115" s="34"/>
      <c r="Z115" s="34"/>
      <c r="AA115" s="34"/>
      <c r="AB115" s="34"/>
      <c r="AC115" s="34"/>
      <c r="AD115" s="34"/>
      <c r="AE115" s="34"/>
    </row>
    <row r="116" spans="1:65" s="2" customFormat="1" ht="6.95" customHeight="1" x14ac:dyDescent="0.2">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2" customHeight="1" x14ac:dyDescent="0.2">
      <c r="A117" s="34"/>
      <c r="B117" s="35"/>
      <c r="C117" s="29" t="s">
        <v>20</v>
      </c>
      <c r="D117" s="36"/>
      <c r="E117" s="36"/>
      <c r="F117" s="27" t="str">
        <f>F14</f>
        <v xml:space="preserve"> </v>
      </c>
      <c r="G117" s="36"/>
      <c r="H117" s="36"/>
      <c r="I117" s="29" t="s">
        <v>22</v>
      </c>
      <c r="J117" s="66" t="str">
        <f>IF(J14="","",J14)</f>
        <v>4. 4. 2022</v>
      </c>
      <c r="K117" s="36"/>
      <c r="L117" s="51"/>
      <c r="S117" s="34"/>
      <c r="T117" s="34"/>
      <c r="U117" s="34"/>
      <c r="V117" s="34"/>
      <c r="W117" s="34"/>
      <c r="X117" s="34"/>
      <c r="Y117" s="34"/>
      <c r="Z117" s="34"/>
      <c r="AA117" s="34"/>
      <c r="AB117" s="34"/>
      <c r="AC117" s="34"/>
      <c r="AD117" s="34"/>
      <c r="AE117" s="34"/>
    </row>
    <row r="118" spans="1:65" s="2" customFormat="1" ht="6.95" customHeight="1" x14ac:dyDescent="0.2">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5.2" customHeight="1" x14ac:dyDescent="0.2">
      <c r="A119" s="34"/>
      <c r="B119" s="35"/>
      <c r="C119" s="29" t="s">
        <v>24</v>
      </c>
      <c r="D119" s="36"/>
      <c r="E119" s="36"/>
      <c r="F119" s="27" t="str">
        <f>E17</f>
        <v xml:space="preserve"> </v>
      </c>
      <c r="G119" s="36"/>
      <c r="H119" s="36"/>
      <c r="I119" s="29" t="s">
        <v>29</v>
      </c>
      <c r="J119" s="32" t="str">
        <f>E23</f>
        <v xml:space="preserve"> </v>
      </c>
      <c r="K119" s="36"/>
      <c r="L119" s="51"/>
      <c r="S119" s="34"/>
      <c r="T119" s="34"/>
      <c r="U119" s="34"/>
      <c r="V119" s="34"/>
      <c r="W119" s="34"/>
      <c r="X119" s="34"/>
      <c r="Y119" s="34"/>
      <c r="Z119" s="34"/>
      <c r="AA119" s="34"/>
      <c r="AB119" s="34"/>
      <c r="AC119" s="34"/>
      <c r="AD119" s="34"/>
      <c r="AE119" s="34"/>
    </row>
    <row r="120" spans="1:65" s="2" customFormat="1" ht="15.2" customHeight="1" x14ac:dyDescent="0.2">
      <c r="A120" s="34"/>
      <c r="B120" s="35"/>
      <c r="C120" s="29" t="s">
        <v>27</v>
      </c>
      <c r="D120" s="36"/>
      <c r="E120" s="36"/>
      <c r="F120" s="27" t="str">
        <f>IF(E20="","",E20)</f>
        <v>Vyplň údaj</v>
      </c>
      <c r="G120" s="36"/>
      <c r="H120" s="36"/>
      <c r="I120" s="29" t="s">
        <v>31</v>
      </c>
      <c r="J120" s="32" t="str">
        <f>E26</f>
        <v xml:space="preserve"> </v>
      </c>
      <c r="K120" s="36"/>
      <c r="L120" s="51"/>
      <c r="S120" s="34"/>
      <c r="T120" s="34"/>
      <c r="U120" s="34"/>
      <c r="V120" s="34"/>
      <c r="W120" s="34"/>
      <c r="X120" s="34"/>
      <c r="Y120" s="34"/>
      <c r="Z120" s="34"/>
      <c r="AA120" s="34"/>
      <c r="AB120" s="34"/>
      <c r="AC120" s="34"/>
      <c r="AD120" s="34"/>
      <c r="AE120" s="34"/>
    </row>
    <row r="121" spans="1:65" s="2" customFormat="1" ht="10.35" customHeight="1" x14ac:dyDescent="0.2">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11" customFormat="1" ht="29.25" customHeight="1" x14ac:dyDescent="0.2">
      <c r="A122" s="164"/>
      <c r="B122" s="165"/>
      <c r="C122" s="166" t="s">
        <v>167</v>
      </c>
      <c r="D122" s="167" t="s">
        <v>58</v>
      </c>
      <c r="E122" s="167" t="s">
        <v>54</v>
      </c>
      <c r="F122" s="167" t="s">
        <v>55</v>
      </c>
      <c r="G122" s="167" t="s">
        <v>168</v>
      </c>
      <c r="H122" s="167" t="s">
        <v>169</v>
      </c>
      <c r="I122" s="167" t="s">
        <v>170</v>
      </c>
      <c r="J122" s="167" t="s">
        <v>160</v>
      </c>
      <c r="K122" s="168" t="s">
        <v>171</v>
      </c>
      <c r="L122" s="169"/>
      <c r="M122" s="75" t="s">
        <v>1</v>
      </c>
      <c r="N122" s="76" t="s">
        <v>37</v>
      </c>
      <c r="O122" s="76" t="s">
        <v>172</v>
      </c>
      <c r="P122" s="76" t="s">
        <v>173</v>
      </c>
      <c r="Q122" s="76" t="s">
        <v>174</v>
      </c>
      <c r="R122" s="76" t="s">
        <v>175</v>
      </c>
      <c r="S122" s="76" t="s">
        <v>176</v>
      </c>
      <c r="T122" s="77" t="s">
        <v>177</v>
      </c>
      <c r="U122" s="164"/>
      <c r="V122" s="164"/>
      <c r="W122" s="164"/>
      <c r="X122" s="164"/>
      <c r="Y122" s="164"/>
      <c r="Z122" s="164"/>
      <c r="AA122" s="164"/>
      <c r="AB122" s="164"/>
      <c r="AC122" s="164"/>
      <c r="AD122" s="164"/>
      <c r="AE122" s="164"/>
    </row>
    <row r="123" spans="1:65" s="2" customFormat="1" ht="22.9" customHeight="1" x14ac:dyDescent="0.25">
      <c r="A123" s="34"/>
      <c r="B123" s="35"/>
      <c r="C123" s="82" t="s">
        <v>178</v>
      </c>
      <c r="D123" s="36"/>
      <c r="E123" s="36"/>
      <c r="F123" s="36"/>
      <c r="G123" s="36"/>
      <c r="H123" s="36"/>
      <c r="I123" s="36"/>
      <c r="J123" s="170">
        <f>BK123</f>
        <v>0</v>
      </c>
      <c r="K123" s="36"/>
      <c r="L123" s="39"/>
      <c r="M123" s="78"/>
      <c r="N123" s="171"/>
      <c r="O123" s="79"/>
      <c r="P123" s="172">
        <f>P124+P189</f>
        <v>0</v>
      </c>
      <c r="Q123" s="79"/>
      <c r="R123" s="172">
        <f>R124+R189</f>
        <v>282.60219999999998</v>
      </c>
      <c r="S123" s="79"/>
      <c r="T123" s="173">
        <f>T124+T189</f>
        <v>0</v>
      </c>
      <c r="U123" s="34"/>
      <c r="V123" s="34"/>
      <c r="W123" s="34"/>
      <c r="X123" s="34"/>
      <c r="Y123" s="34"/>
      <c r="Z123" s="34"/>
      <c r="AA123" s="34"/>
      <c r="AB123" s="34"/>
      <c r="AC123" s="34"/>
      <c r="AD123" s="34"/>
      <c r="AE123" s="34"/>
      <c r="AT123" s="17" t="s">
        <v>72</v>
      </c>
      <c r="AU123" s="17" t="s">
        <v>162</v>
      </c>
      <c r="BK123" s="174">
        <f>BK124+BK189</f>
        <v>0</v>
      </c>
    </row>
    <row r="124" spans="1:65" s="12" customFormat="1" ht="25.9" customHeight="1" x14ac:dyDescent="0.2">
      <c r="B124" s="175"/>
      <c r="C124" s="176"/>
      <c r="D124" s="177" t="s">
        <v>72</v>
      </c>
      <c r="E124" s="178" t="s">
        <v>179</v>
      </c>
      <c r="F124" s="178" t="s">
        <v>180</v>
      </c>
      <c r="G124" s="176"/>
      <c r="H124" s="176"/>
      <c r="I124" s="179"/>
      <c r="J124" s="180">
        <f>BK124</f>
        <v>0</v>
      </c>
      <c r="K124" s="176"/>
      <c r="L124" s="181"/>
      <c r="M124" s="182"/>
      <c r="N124" s="183"/>
      <c r="O124" s="183"/>
      <c r="P124" s="184">
        <f>P125</f>
        <v>0</v>
      </c>
      <c r="Q124" s="183"/>
      <c r="R124" s="184">
        <f>R125</f>
        <v>278.98419999999999</v>
      </c>
      <c r="S124" s="183"/>
      <c r="T124" s="185">
        <f>T125</f>
        <v>0</v>
      </c>
      <c r="AR124" s="186" t="s">
        <v>81</v>
      </c>
      <c r="AT124" s="187" t="s">
        <v>72</v>
      </c>
      <c r="AU124" s="187" t="s">
        <v>73</v>
      </c>
      <c r="AY124" s="186" t="s">
        <v>181</v>
      </c>
      <c r="BK124" s="188">
        <f>BK125</f>
        <v>0</v>
      </c>
    </row>
    <row r="125" spans="1:65" s="12" customFormat="1" ht="22.9" customHeight="1" x14ac:dyDescent="0.2">
      <c r="B125" s="175"/>
      <c r="C125" s="176"/>
      <c r="D125" s="177" t="s">
        <v>72</v>
      </c>
      <c r="E125" s="189" t="s">
        <v>182</v>
      </c>
      <c r="F125" s="189" t="s">
        <v>183</v>
      </c>
      <c r="G125" s="176"/>
      <c r="H125" s="176"/>
      <c r="I125" s="179"/>
      <c r="J125" s="190">
        <f>BK125</f>
        <v>0</v>
      </c>
      <c r="K125" s="176"/>
      <c r="L125" s="181"/>
      <c r="M125" s="182"/>
      <c r="N125" s="183"/>
      <c r="O125" s="183"/>
      <c r="P125" s="184">
        <f>SUM(P126:P188)</f>
        <v>0</v>
      </c>
      <c r="Q125" s="183"/>
      <c r="R125" s="184">
        <f>SUM(R126:R188)</f>
        <v>278.98419999999999</v>
      </c>
      <c r="S125" s="183"/>
      <c r="T125" s="185">
        <f>SUM(T126:T188)</f>
        <v>0</v>
      </c>
      <c r="AR125" s="186" t="s">
        <v>81</v>
      </c>
      <c r="AT125" s="187" t="s">
        <v>72</v>
      </c>
      <c r="AU125" s="187" t="s">
        <v>81</v>
      </c>
      <c r="AY125" s="186" t="s">
        <v>181</v>
      </c>
      <c r="BK125" s="188">
        <f>SUM(BK126:BK188)</f>
        <v>0</v>
      </c>
    </row>
    <row r="126" spans="1:65" s="2" customFormat="1" ht="49.15" customHeight="1" x14ac:dyDescent="0.2">
      <c r="A126" s="34"/>
      <c r="B126" s="35"/>
      <c r="C126" s="191" t="s">
        <v>81</v>
      </c>
      <c r="D126" s="191" t="s">
        <v>184</v>
      </c>
      <c r="E126" s="192" t="s">
        <v>761</v>
      </c>
      <c r="F126" s="193" t="s">
        <v>762</v>
      </c>
      <c r="G126" s="194" t="s">
        <v>187</v>
      </c>
      <c r="H126" s="195">
        <v>2.75</v>
      </c>
      <c r="I126" s="196"/>
      <c r="J126" s="197">
        <f>ROUND(I126*H126,2)</f>
        <v>0</v>
      </c>
      <c r="K126" s="193" t="s">
        <v>188</v>
      </c>
      <c r="L126" s="39"/>
      <c r="M126" s="198" t="s">
        <v>1</v>
      </c>
      <c r="N126" s="199" t="s">
        <v>38</v>
      </c>
      <c r="O126" s="71"/>
      <c r="P126" s="200">
        <f>O126*H126</f>
        <v>0</v>
      </c>
      <c r="Q126" s="200">
        <v>0</v>
      </c>
      <c r="R126" s="200">
        <f>Q126*H126</f>
        <v>0</v>
      </c>
      <c r="S126" s="200">
        <v>0</v>
      </c>
      <c r="T126" s="201">
        <f>S126*H126</f>
        <v>0</v>
      </c>
      <c r="U126" s="34"/>
      <c r="V126" s="34"/>
      <c r="W126" s="34"/>
      <c r="X126" s="34"/>
      <c r="Y126" s="34"/>
      <c r="Z126" s="34"/>
      <c r="AA126" s="34"/>
      <c r="AB126" s="34"/>
      <c r="AC126" s="34"/>
      <c r="AD126" s="34"/>
      <c r="AE126" s="34"/>
      <c r="AR126" s="202" t="s">
        <v>189</v>
      </c>
      <c r="AT126" s="202" t="s">
        <v>184</v>
      </c>
      <c r="AU126" s="202" t="s">
        <v>83</v>
      </c>
      <c r="AY126" s="17" t="s">
        <v>181</v>
      </c>
      <c r="BE126" s="203">
        <f>IF(N126="základní",J126,0)</f>
        <v>0</v>
      </c>
      <c r="BF126" s="203">
        <f>IF(N126="snížená",J126,0)</f>
        <v>0</v>
      </c>
      <c r="BG126" s="203">
        <f>IF(N126="zákl. přenesená",J126,0)</f>
        <v>0</v>
      </c>
      <c r="BH126" s="203">
        <f>IF(N126="sníž. přenesená",J126,0)</f>
        <v>0</v>
      </c>
      <c r="BI126" s="203">
        <f>IF(N126="nulová",J126,0)</f>
        <v>0</v>
      </c>
      <c r="BJ126" s="17" t="s">
        <v>81</v>
      </c>
      <c r="BK126" s="203">
        <f>ROUND(I126*H126,2)</f>
        <v>0</v>
      </c>
      <c r="BL126" s="17" t="s">
        <v>189</v>
      </c>
      <c r="BM126" s="202" t="s">
        <v>888</v>
      </c>
    </row>
    <row r="127" spans="1:65" s="13" customFormat="1" x14ac:dyDescent="0.2">
      <c r="B127" s="204"/>
      <c r="C127" s="205"/>
      <c r="D127" s="206" t="s">
        <v>191</v>
      </c>
      <c r="E127" s="207" t="s">
        <v>1</v>
      </c>
      <c r="F127" s="208" t="s">
        <v>889</v>
      </c>
      <c r="G127" s="205"/>
      <c r="H127" s="209">
        <v>1.5</v>
      </c>
      <c r="I127" s="210"/>
      <c r="J127" s="205"/>
      <c r="K127" s="205"/>
      <c r="L127" s="211"/>
      <c r="M127" s="212"/>
      <c r="N127" s="213"/>
      <c r="O127" s="213"/>
      <c r="P127" s="213"/>
      <c r="Q127" s="213"/>
      <c r="R127" s="213"/>
      <c r="S127" s="213"/>
      <c r="T127" s="214"/>
      <c r="AT127" s="215" t="s">
        <v>191</v>
      </c>
      <c r="AU127" s="215" t="s">
        <v>83</v>
      </c>
      <c r="AV127" s="13" t="s">
        <v>83</v>
      </c>
      <c r="AW127" s="13" t="s">
        <v>30</v>
      </c>
      <c r="AX127" s="13" t="s">
        <v>73</v>
      </c>
      <c r="AY127" s="215" t="s">
        <v>181</v>
      </c>
    </row>
    <row r="128" spans="1:65" s="13" customFormat="1" x14ac:dyDescent="0.2">
      <c r="B128" s="204"/>
      <c r="C128" s="205"/>
      <c r="D128" s="206" t="s">
        <v>191</v>
      </c>
      <c r="E128" s="207" t="s">
        <v>1</v>
      </c>
      <c r="F128" s="208" t="s">
        <v>890</v>
      </c>
      <c r="G128" s="205"/>
      <c r="H128" s="209">
        <v>1.25</v>
      </c>
      <c r="I128" s="210"/>
      <c r="J128" s="205"/>
      <c r="K128" s="205"/>
      <c r="L128" s="211"/>
      <c r="M128" s="212"/>
      <c r="N128" s="213"/>
      <c r="O128" s="213"/>
      <c r="P128" s="213"/>
      <c r="Q128" s="213"/>
      <c r="R128" s="213"/>
      <c r="S128" s="213"/>
      <c r="T128" s="214"/>
      <c r="AT128" s="215" t="s">
        <v>191</v>
      </c>
      <c r="AU128" s="215" t="s">
        <v>83</v>
      </c>
      <c r="AV128" s="13" t="s">
        <v>83</v>
      </c>
      <c r="AW128" s="13" t="s">
        <v>30</v>
      </c>
      <c r="AX128" s="13" t="s">
        <v>73</v>
      </c>
      <c r="AY128" s="215" t="s">
        <v>181</v>
      </c>
    </row>
    <row r="129" spans="1:65" s="14" customFormat="1" x14ac:dyDescent="0.2">
      <c r="B129" s="216"/>
      <c r="C129" s="217"/>
      <c r="D129" s="206" t="s">
        <v>191</v>
      </c>
      <c r="E129" s="218" t="s">
        <v>1</v>
      </c>
      <c r="F129" s="219" t="s">
        <v>193</v>
      </c>
      <c r="G129" s="217"/>
      <c r="H129" s="220">
        <v>2.75</v>
      </c>
      <c r="I129" s="221"/>
      <c r="J129" s="217"/>
      <c r="K129" s="217"/>
      <c r="L129" s="222"/>
      <c r="M129" s="223"/>
      <c r="N129" s="224"/>
      <c r="O129" s="224"/>
      <c r="P129" s="224"/>
      <c r="Q129" s="224"/>
      <c r="R129" s="224"/>
      <c r="S129" s="224"/>
      <c r="T129" s="225"/>
      <c r="AT129" s="226" t="s">
        <v>191</v>
      </c>
      <c r="AU129" s="226" t="s">
        <v>83</v>
      </c>
      <c r="AV129" s="14" t="s">
        <v>189</v>
      </c>
      <c r="AW129" s="14" t="s">
        <v>30</v>
      </c>
      <c r="AX129" s="14" t="s">
        <v>81</v>
      </c>
      <c r="AY129" s="226" t="s">
        <v>181</v>
      </c>
    </row>
    <row r="130" spans="1:65" s="2" customFormat="1" ht="55.5" customHeight="1" x14ac:dyDescent="0.2">
      <c r="A130" s="34"/>
      <c r="B130" s="35"/>
      <c r="C130" s="191" t="s">
        <v>83</v>
      </c>
      <c r="D130" s="191" t="s">
        <v>184</v>
      </c>
      <c r="E130" s="192" t="s">
        <v>810</v>
      </c>
      <c r="F130" s="193" t="s">
        <v>811</v>
      </c>
      <c r="G130" s="194" t="s">
        <v>187</v>
      </c>
      <c r="H130" s="195">
        <v>250.25</v>
      </c>
      <c r="I130" s="196"/>
      <c r="J130" s="197">
        <f>ROUND(I130*H130,2)</f>
        <v>0</v>
      </c>
      <c r="K130" s="193" t="s">
        <v>188</v>
      </c>
      <c r="L130" s="39"/>
      <c r="M130" s="198" t="s">
        <v>1</v>
      </c>
      <c r="N130" s="199" t="s">
        <v>38</v>
      </c>
      <c r="O130" s="71"/>
      <c r="P130" s="200">
        <f>O130*H130</f>
        <v>0</v>
      </c>
      <c r="Q130" s="200">
        <v>0</v>
      </c>
      <c r="R130" s="200">
        <f>Q130*H130</f>
        <v>0</v>
      </c>
      <c r="S130" s="200">
        <v>0</v>
      </c>
      <c r="T130" s="201">
        <f>S130*H130</f>
        <v>0</v>
      </c>
      <c r="U130" s="34"/>
      <c r="V130" s="34"/>
      <c r="W130" s="34"/>
      <c r="X130" s="34"/>
      <c r="Y130" s="34"/>
      <c r="Z130" s="34"/>
      <c r="AA130" s="34"/>
      <c r="AB130" s="34"/>
      <c r="AC130" s="34"/>
      <c r="AD130" s="34"/>
      <c r="AE130" s="34"/>
      <c r="AR130" s="202" t="s">
        <v>189</v>
      </c>
      <c r="AT130" s="202" t="s">
        <v>184</v>
      </c>
      <c r="AU130" s="202" t="s">
        <v>83</v>
      </c>
      <c r="AY130" s="17" t="s">
        <v>181</v>
      </c>
      <c r="BE130" s="203">
        <f>IF(N130="základní",J130,0)</f>
        <v>0</v>
      </c>
      <c r="BF130" s="203">
        <f>IF(N130="snížená",J130,0)</f>
        <v>0</v>
      </c>
      <c r="BG130" s="203">
        <f>IF(N130="zákl. přenesená",J130,0)</f>
        <v>0</v>
      </c>
      <c r="BH130" s="203">
        <f>IF(N130="sníž. přenesená",J130,0)</f>
        <v>0</v>
      </c>
      <c r="BI130" s="203">
        <f>IF(N130="nulová",J130,0)</f>
        <v>0</v>
      </c>
      <c r="BJ130" s="17" t="s">
        <v>81</v>
      </c>
      <c r="BK130" s="203">
        <f>ROUND(I130*H130,2)</f>
        <v>0</v>
      </c>
      <c r="BL130" s="17" t="s">
        <v>189</v>
      </c>
      <c r="BM130" s="202" t="s">
        <v>891</v>
      </c>
    </row>
    <row r="131" spans="1:65" s="13" customFormat="1" x14ac:dyDescent="0.2">
      <c r="B131" s="204"/>
      <c r="C131" s="205"/>
      <c r="D131" s="206" t="s">
        <v>191</v>
      </c>
      <c r="E131" s="207" t="s">
        <v>1</v>
      </c>
      <c r="F131" s="208" t="s">
        <v>892</v>
      </c>
      <c r="G131" s="205"/>
      <c r="H131" s="209">
        <v>136.5</v>
      </c>
      <c r="I131" s="210"/>
      <c r="J131" s="205"/>
      <c r="K131" s="205"/>
      <c r="L131" s="211"/>
      <c r="M131" s="212"/>
      <c r="N131" s="213"/>
      <c r="O131" s="213"/>
      <c r="P131" s="213"/>
      <c r="Q131" s="213"/>
      <c r="R131" s="213"/>
      <c r="S131" s="213"/>
      <c r="T131" s="214"/>
      <c r="AT131" s="215" t="s">
        <v>191</v>
      </c>
      <c r="AU131" s="215" t="s">
        <v>83</v>
      </c>
      <c r="AV131" s="13" t="s">
        <v>83</v>
      </c>
      <c r="AW131" s="13" t="s">
        <v>30</v>
      </c>
      <c r="AX131" s="13" t="s">
        <v>73</v>
      </c>
      <c r="AY131" s="215" t="s">
        <v>181</v>
      </c>
    </row>
    <row r="132" spans="1:65" s="13" customFormat="1" x14ac:dyDescent="0.2">
      <c r="B132" s="204"/>
      <c r="C132" s="205"/>
      <c r="D132" s="206" t="s">
        <v>191</v>
      </c>
      <c r="E132" s="207" t="s">
        <v>1</v>
      </c>
      <c r="F132" s="208" t="s">
        <v>893</v>
      </c>
      <c r="G132" s="205"/>
      <c r="H132" s="209">
        <v>113.75</v>
      </c>
      <c r="I132" s="210"/>
      <c r="J132" s="205"/>
      <c r="K132" s="205"/>
      <c r="L132" s="211"/>
      <c r="M132" s="212"/>
      <c r="N132" s="213"/>
      <c r="O132" s="213"/>
      <c r="P132" s="213"/>
      <c r="Q132" s="213"/>
      <c r="R132" s="213"/>
      <c r="S132" s="213"/>
      <c r="T132" s="214"/>
      <c r="AT132" s="215" t="s">
        <v>191</v>
      </c>
      <c r="AU132" s="215" t="s">
        <v>83</v>
      </c>
      <c r="AV132" s="13" t="s">
        <v>83</v>
      </c>
      <c r="AW132" s="13" t="s">
        <v>30</v>
      </c>
      <c r="AX132" s="13" t="s">
        <v>73</v>
      </c>
      <c r="AY132" s="215" t="s">
        <v>181</v>
      </c>
    </row>
    <row r="133" spans="1:65" s="14" customFormat="1" x14ac:dyDescent="0.2">
      <c r="B133" s="216"/>
      <c r="C133" s="217"/>
      <c r="D133" s="206" t="s">
        <v>191</v>
      </c>
      <c r="E133" s="218" t="s">
        <v>1</v>
      </c>
      <c r="F133" s="219" t="s">
        <v>193</v>
      </c>
      <c r="G133" s="217"/>
      <c r="H133" s="220">
        <v>250.25</v>
      </c>
      <c r="I133" s="221"/>
      <c r="J133" s="217"/>
      <c r="K133" s="217"/>
      <c r="L133" s="222"/>
      <c r="M133" s="223"/>
      <c r="N133" s="224"/>
      <c r="O133" s="224"/>
      <c r="P133" s="224"/>
      <c r="Q133" s="224"/>
      <c r="R133" s="224"/>
      <c r="S133" s="224"/>
      <c r="T133" s="225"/>
      <c r="AT133" s="226" t="s">
        <v>191</v>
      </c>
      <c r="AU133" s="226" t="s">
        <v>83</v>
      </c>
      <c r="AV133" s="14" t="s">
        <v>189</v>
      </c>
      <c r="AW133" s="14" t="s">
        <v>30</v>
      </c>
      <c r="AX133" s="14" t="s">
        <v>81</v>
      </c>
      <c r="AY133" s="226" t="s">
        <v>181</v>
      </c>
    </row>
    <row r="134" spans="1:65" s="2" customFormat="1" ht="55.5" customHeight="1" x14ac:dyDescent="0.2">
      <c r="A134" s="34"/>
      <c r="B134" s="35"/>
      <c r="C134" s="191" t="s">
        <v>198</v>
      </c>
      <c r="D134" s="191" t="s">
        <v>184</v>
      </c>
      <c r="E134" s="192" t="s">
        <v>361</v>
      </c>
      <c r="F134" s="193" t="s">
        <v>362</v>
      </c>
      <c r="G134" s="194" t="s">
        <v>222</v>
      </c>
      <c r="H134" s="195">
        <v>95.5</v>
      </c>
      <c r="I134" s="196"/>
      <c r="J134" s="197">
        <f>ROUND(I134*H134,2)</f>
        <v>0</v>
      </c>
      <c r="K134" s="193" t="s">
        <v>188</v>
      </c>
      <c r="L134" s="39"/>
      <c r="M134" s="198" t="s">
        <v>1</v>
      </c>
      <c r="N134" s="199" t="s">
        <v>38</v>
      </c>
      <c r="O134" s="71"/>
      <c r="P134" s="200">
        <f>O134*H134</f>
        <v>0</v>
      </c>
      <c r="Q134" s="200">
        <v>0</v>
      </c>
      <c r="R134" s="200">
        <f>Q134*H134</f>
        <v>0</v>
      </c>
      <c r="S134" s="200">
        <v>0</v>
      </c>
      <c r="T134" s="201">
        <f>S134*H134</f>
        <v>0</v>
      </c>
      <c r="U134" s="34"/>
      <c r="V134" s="34"/>
      <c r="W134" s="34"/>
      <c r="X134" s="34"/>
      <c r="Y134" s="34"/>
      <c r="Z134" s="34"/>
      <c r="AA134" s="34"/>
      <c r="AB134" s="34"/>
      <c r="AC134" s="34"/>
      <c r="AD134" s="34"/>
      <c r="AE134" s="34"/>
      <c r="AR134" s="202" t="s">
        <v>189</v>
      </c>
      <c r="AT134" s="202" t="s">
        <v>184</v>
      </c>
      <c r="AU134" s="202" t="s">
        <v>83</v>
      </c>
      <c r="AY134" s="17" t="s">
        <v>181</v>
      </c>
      <c r="BE134" s="203">
        <f>IF(N134="základní",J134,0)</f>
        <v>0</v>
      </c>
      <c r="BF134" s="203">
        <f>IF(N134="snížená",J134,0)</f>
        <v>0</v>
      </c>
      <c r="BG134" s="203">
        <f>IF(N134="zákl. přenesená",J134,0)</f>
        <v>0</v>
      </c>
      <c r="BH134" s="203">
        <f>IF(N134="sníž. přenesená",J134,0)</f>
        <v>0</v>
      </c>
      <c r="BI134" s="203">
        <f>IF(N134="nulová",J134,0)</f>
        <v>0</v>
      </c>
      <c r="BJ134" s="17" t="s">
        <v>81</v>
      </c>
      <c r="BK134" s="203">
        <f>ROUND(I134*H134,2)</f>
        <v>0</v>
      </c>
      <c r="BL134" s="17" t="s">
        <v>189</v>
      </c>
      <c r="BM134" s="202" t="s">
        <v>894</v>
      </c>
    </row>
    <row r="135" spans="1:65" s="13" customFormat="1" x14ac:dyDescent="0.2">
      <c r="B135" s="204"/>
      <c r="C135" s="205"/>
      <c r="D135" s="206" t="s">
        <v>191</v>
      </c>
      <c r="E135" s="207" t="s">
        <v>1</v>
      </c>
      <c r="F135" s="208" t="s">
        <v>364</v>
      </c>
      <c r="G135" s="205"/>
      <c r="H135" s="209">
        <v>90</v>
      </c>
      <c r="I135" s="210"/>
      <c r="J135" s="205"/>
      <c r="K135" s="205"/>
      <c r="L135" s="211"/>
      <c r="M135" s="212"/>
      <c r="N135" s="213"/>
      <c r="O135" s="213"/>
      <c r="P135" s="213"/>
      <c r="Q135" s="213"/>
      <c r="R135" s="213"/>
      <c r="S135" s="213"/>
      <c r="T135" s="214"/>
      <c r="AT135" s="215" t="s">
        <v>191</v>
      </c>
      <c r="AU135" s="215" t="s">
        <v>83</v>
      </c>
      <c r="AV135" s="13" t="s">
        <v>83</v>
      </c>
      <c r="AW135" s="13" t="s">
        <v>30</v>
      </c>
      <c r="AX135" s="13" t="s">
        <v>73</v>
      </c>
      <c r="AY135" s="215" t="s">
        <v>181</v>
      </c>
    </row>
    <row r="136" spans="1:65" s="13" customFormat="1" x14ac:dyDescent="0.2">
      <c r="B136" s="204"/>
      <c r="C136" s="205"/>
      <c r="D136" s="206" t="s">
        <v>191</v>
      </c>
      <c r="E136" s="207" t="s">
        <v>1</v>
      </c>
      <c r="F136" s="208" t="s">
        <v>895</v>
      </c>
      <c r="G136" s="205"/>
      <c r="H136" s="209">
        <v>5.5</v>
      </c>
      <c r="I136" s="210"/>
      <c r="J136" s="205"/>
      <c r="K136" s="205"/>
      <c r="L136" s="211"/>
      <c r="M136" s="212"/>
      <c r="N136" s="213"/>
      <c r="O136" s="213"/>
      <c r="P136" s="213"/>
      <c r="Q136" s="213"/>
      <c r="R136" s="213"/>
      <c r="S136" s="213"/>
      <c r="T136" s="214"/>
      <c r="AT136" s="215" t="s">
        <v>191</v>
      </c>
      <c r="AU136" s="215" t="s">
        <v>83</v>
      </c>
      <c r="AV136" s="13" t="s">
        <v>83</v>
      </c>
      <c r="AW136" s="13" t="s">
        <v>30</v>
      </c>
      <c r="AX136" s="13" t="s">
        <v>73</v>
      </c>
      <c r="AY136" s="215" t="s">
        <v>181</v>
      </c>
    </row>
    <row r="137" spans="1:65" s="14" customFormat="1" x14ac:dyDescent="0.2">
      <c r="B137" s="216"/>
      <c r="C137" s="217"/>
      <c r="D137" s="206" t="s">
        <v>191</v>
      </c>
      <c r="E137" s="218" t="s">
        <v>1</v>
      </c>
      <c r="F137" s="219" t="s">
        <v>193</v>
      </c>
      <c r="G137" s="217"/>
      <c r="H137" s="220">
        <v>95.5</v>
      </c>
      <c r="I137" s="221"/>
      <c r="J137" s="217"/>
      <c r="K137" s="217"/>
      <c r="L137" s="222"/>
      <c r="M137" s="223"/>
      <c r="N137" s="224"/>
      <c r="O137" s="224"/>
      <c r="P137" s="224"/>
      <c r="Q137" s="224"/>
      <c r="R137" s="224"/>
      <c r="S137" s="224"/>
      <c r="T137" s="225"/>
      <c r="AT137" s="226" t="s">
        <v>191</v>
      </c>
      <c r="AU137" s="226" t="s">
        <v>83</v>
      </c>
      <c r="AV137" s="14" t="s">
        <v>189</v>
      </c>
      <c r="AW137" s="14" t="s">
        <v>30</v>
      </c>
      <c r="AX137" s="14" t="s">
        <v>81</v>
      </c>
      <c r="AY137" s="226" t="s">
        <v>181</v>
      </c>
    </row>
    <row r="138" spans="1:65" s="2" customFormat="1" ht="78" customHeight="1" x14ac:dyDescent="0.2">
      <c r="A138" s="34"/>
      <c r="B138" s="35"/>
      <c r="C138" s="191" t="s">
        <v>189</v>
      </c>
      <c r="D138" s="191" t="s">
        <v>184</v>
      </c>
      <c r="E138" s="192" t="s">
        <v>816</v>
      </c>
      <c r="F138" s="193" t="s">
        <v>817</v>
      </c>
      <c r="G138" s="194" t="s">
        <v>187</v>
      </c>
      <c r="H138" s="195">
        <v>5.5</v>
      </c>
      <c r="I138" s="196"/>
      <c r="J138" s="197">
        <f>ROUND(I138*H138,2)</f>
        <v>0</v>
      </c>
      <c r="K138" s="193" t="s">
        <v>188</v>
      </c>
      <c r="L138" s="39"/>
      <c r="M138" s="198" t="s">
        <v>1</v>
      </c>
      <c r="N138" s="199" t="s">
        <v>38</v>
      </c>
      <c r="O138" s="71"/>
      <c r="P138" s="200">
        <f>O138*H138</f>
        <v>0</v>
      </c>
      <c r="Q138" s="200">
        <v>0</v>
      </c>
      <c r="R138" s="200">
        <f>Q138*H138</f>
        <v>0</v>
      </c>
      <c r="S138" s="200">
        <v>0</v>
      </c>
      <c r="T138" s="201">
        <f>S138*H138</f>
        <v>0</v>
      </c>
      <c r="U138" s="34"/>
      <c r="V138" s="34"/>
      <c r="W138" s="34"/>
      <c r="X138" s="34"/>
      <c r="Y138" s="34"/>
      <c r="Z138" s="34"/>
      <c r="AA138" s="34"/>
      <c r="AB138" s="34"/>
      <c r="AC138" s="34"/>
      <c r="AD138" s="34"/>
      <c r="AE138" s="34"/>
      <c r="AR138" s="202" t="s">
        <v>189</v>
      </c>
      <c r="AT138" s="202" t="s">
        <v>184</v>
      </c>
      <c r="AU138" s="202" t="s">
        <v>83</v>
      </c>
      <c r="AY138" s="17" t="s">
        <v>181</v>
      </c>
      <c r="BE138" s="203">
        <f>IF(N138="základní",J138,0)</f>
        <v>0</v>
      </c>
      <c r="BF138" s="203">
        <f>IF(N138="snížená",J138,0)</f>
        <v>0</v>
      </c>
      <c r="BG138" s="203">
        <f>IF(N138="zákl. přenesená",J138,0)</f>
        <v>0</v>
      </c>
      <c r="BH138" s="203">
        <f>IF(N138="sníž. přenesená",J138,0)</f>
        <v>0</v>
      </c>
      <c r="BI138" s="203">
        <f>IF(N138="nulová",J138,0)</f>
        <v>0</v>
      </c>
      <c r="BJ138" s="17" t="s">
        <v>81</v>
      </c>
      <c r="BK138" s="203">
        <f>ROUND(I138*H138,2)</f>
        <v>0</v>
      </c>
      <c r="BL138" s="17" t="s">
        <v>189</v>
      </c>
      <c r="BM138" s="202" t="s">
        <v>896</v>
      </c>
    </row>
    <row r="139" spans="1:65" s="13" customFormat="1" x14ac:dyDescent="0.2">
      <c r="B139" s="204"/>
      <c r="C139" s="205"/>
      <c r="D139" s="206" t="s">
        <v>191</v>
      </c>
      <c r="E139" s="207" t="s">
        <v>1</v>
      </c>
      <c r="F139" s="208" t="s">
        <v>897</v>
      </c>
      <c r="G139" s="205"/>
      <c r="H139" s="209">
        <v>5.5</v>
      </c>
      <c r="I139" s="210"/>
      <c r="J139" s="205"/>
      <c r="K139" s="205"/>
      <c r="L139" s="211"/>
      <c r="M139" s="212"/>
      <c r="N139" s="213"/>
      <c r="O139" s="213"/>
      <c r="P139" s="213"/>
      <c r="Q139" s="213"/>
      <c r="R139" s="213"/>
      <c r="S139" s="213"/>
      <c r="T139" s="214"/>
      <c r="AT139" s="215" t="s">
        <v>191</v>
      </c>
      <c r="AU139" s="215" t="s">
        <v>83</v>
      </c>
      <c r="AV139" s="13" t="s">
        <v>83</v>
      </c>
      <c r="AW139" s="13" t="s">
        <v>30</v>
      </c>
      <c r="AX139" s="13" t="s">
        <v>73</v>
      </c>
      <c r="AY139" s="215" t="s">
        <v>181</v>
      </c>
    </row>
    <row r="140" spans="1:65" s="14" customFormat="1" x14ac:dyDescent="0.2">
      <c r="B140" s="216"/>
      <c r="C140" s="217"/>
      <c r="D140" s="206" t="s">
        <v>191</v>
      </c>
      <c r="E140" s="218" t="s">
        <v>1</v>
      </c>
      <c r="F140" s="219" t="s">
        <v>193</v>
      </c>
      <c r="G140" s="217"/>
      <c r="H140" s="220">
        <v>5.5</v>
      </c>
      <c r="I140" s="221"/>
      <c r="J140" s="217"/>
      <c r="K140" s="217"/>
      <c r="L140" s="222"/>
      <c r="M140" s="223"/>
      <c r="N140" s="224"/>
      <c r="O140" s="224"/>
      <c r="P140" s="224"/>
      <c r="Q140" s="224"/>
      <c r="R140" s="224"/>
      <c r="S140" s="224"/>
      <c r="T140" s="225"/>
      <c r="AT140" s="226" t="s">
        <v>191</v>
      </c>
      <c r="AU140" s="226" t="s">
        <v>83</v>
      </c>
      <c r="AV140" s="14" t="s">
        <v>189</v>
      </c>
      <c r="AW140" s="14" t="s">
        <v>30</v>
      </c>
      <c r="AX140" s="14" t="s">
        <v>81</v>
      </c>
      <c r="AY140" s="226" t="s">
        <v>181</v>
      </c>
    </row>
    <row r="141" spans="1:65" s="2" customFormat="1" ht="78" customHeight="1" x14ac:dyDescent="0.2">
      <c r="A141" s="34"/>
      <c r="B141" s="35"/>
      <c r="C141" s="191" t="s">
        <v>182</v>
      </c>
      <c r="D141" s="191" t="s">
        <v>184</v>
      </c>
      <c r="E141" s="192" t="s">
        <v>367</v>
      </c>
      <c r="F141" s="193" t="s">
        <v>368</v>
      </c>
      <c r="G141" s="194" t="s">
        <v>222</v>
      </c>
      <c r="H141" s="195">
        <v>45</v>
      </c>
      <c r="I141" s="196"/>
      <c r="J141" s="197">
        <f>ROUND(I141*H141,2)</f>
        <v>0</v>
      </c>
      <c r="K141" s="193" t="s">
        <v>1</v>
      </c>
      <c r="L141" s="39"/>
      <c r="M141" s="198" t="s">
        <v>1</v>
      </c>
      <c r="N141" s="199" t="s">
        <v>38</v>
      </c>
      <c r="O141" s="71"/>
      <c r="P141" s="200">
        <f>O141*H141</f>
        <v>0</v>
      </c>
      <c r="Q141" s="200">
        <v>0</v>
      </c>
      <c r="R141" s="200">
        <f>Q141*H141</f>
        <v>0</v>
      </c>
      <c r="S141" s="200">
        <v>0</v>
      </c>
      <c r="T141" s="201">
        <f>S141*H141</f>
        <v>0</v>
      </c>
      <c r="U141" s="34"/>
      <c r="V141" s="34"/>
      <c r="W141" s="34"/>
      <c r="X141" s="34"/>
      <c r="Y141" s="34"/>
      <c r="Z141" s="34"/>
      <c r="AA141" s="34"/>
      <c r="AB141" s="34"/>
      <c r="AC141" s="34"/>
      <c r="AD141" s="34"/>
      <c r="AE141" s="34"/>
      <c r="AR141" s="202" t="s">
        <v>189</v>
      </c>
      <c r="AT141" s="202" t="s">
        <v>184</v>
      </c>
      <c r="AU141" s="202" t="s">
        <v>83</v>
      </c>
      <c r="AY141" s="17" t="s">
        <v>181</v>
      </c>
      <c r="BE141" s="203">
        <f>IF(N141="základní",J141,0)</f>
        <v>0</v>
      </c>
      <c r="BF141" s="203">
        <f>IF(N141="snížená",J141,0)</f>
        <v>0</v>
      </c>
      <c r="BG141" s="203">
        <f>IF(N141="zákl. přenesená",J141,0)</f>
        <v>0</v>
      </c>
      <c r="BH141" s="203">
        <f>IF(N141="sníž. přenesená",J141,0)</f>
        <v>0</v>
      </c>
      <c r="BI141" s="203">
        <f>IF(N141="nulová",J141,0)</f>
        <v>0</v>
      </c>
      <c r="BJ141" s="17" t="s">
        <v>81</v>
      </c>
      <c r="BK141" s="203">
        <f>ROUND(I141*H141,2)</f>
        <v>0</v>
      </c>
      <c r="BL141" s="17" t="s">
        <v>189</v>
      </c>
      <c r="BM141" s="202" t="s">
        <v>898</v>
      </c>
    </row>
    <row r="142" spans="1:65" s="13" customFormat="1" x14ac:dyDescent="0.2">
      <c r="B142" s="204"/>
      <c r="C142" s="205"/>
      <c r="D142" s="206" t="s">
        <v>191</v>
      </c>
      <c r="E142" s="207" t="s">
        <v>1</v>
      </c>
      <c r="F142" s="208" t="s">
        <v>427</v>
      </c>
      <c r="G142" s="205"/>
      <c r="H142" s="209">
        <v>45</v>
      </c>
      <c r="I142" s="210"/>
      <c r="J142" s="205"/>
      <c r="K142" s="205"/>
      <c r="L142" s="211"/>
      <c r="M142" s="212"/>
      <c r="N142" s="213"/>
      <c r="O142" s="213"/>
      <c r="P142" s="213"/>
      <c r="Q142" s="213"/>
      <c r="R142" s="213"/>
      <c r="S142" s="213"/>
      <c r="T142" s="214"/>
      <c r="AT142" s="215" t="s">
        <v>191</v>
      </c>
      <c r="AU142" s="215" t="s">
        <v>83</v>
      </c>
      <c r="AV142" s="13" t="s">
        <v>83</v>
      </c>
      <c r="AW142" s="13" t="s">
        <v>30</v>
      </c>
      <c r="AX142" s="13" t="s">
        <v>73</v>
      </c>
      <c r="AY142" s="215" t="s">
        <v>181</v>
      </c>
    </row>
    <row r="143" spans="1:65" s="14" customFormat="1" x14ac:dyDescent="0.2">
      <c r="B143" s="216"/>
      <c r="C143" s="217"/>
      <c r="D143" s="206" t="s">
        <v>191</v>
      </c>
      <c r="E143" s="218" t="s">
        <v>1</v>
      </c>
      <c r="F143" s="219" t="s">
        <v>193</v>
      </c>
      <c r="G143" s="217"/>
      <c r="H143" s="220">
        <v>45</v>
      </c>
      <c r="I143" s="221"/>
      <c r="J143" s="217"/>
      <c r="K143" s="217"/>
      <c r="L143" s="222"/>
      <c r="M143" s="223"/>
      <c r="N143" s="224"/>
      <c r="O143" s="224"/>
      <c r="P143" s="224"/>
      <c r="Q143" s="224"/>
      <c r="R143" s="224"/>
      <c r="S143" s="224"/>
      <c r="T143" s="225"/>
      <c r="AT143" s="226" t="s">
        <v>191</v>
      </c>
      <c r="AU143" s="226" t="s">
        <v>83</v>
      </c>
      <c r="AV143" s="14" t="s">
        <v>189</v>
      </c>
      <c r="AW143" s="14" t="s">
        <v>30</v>
      </c>
      <c r="AX143" s="14" t="s">
        <v>81</v>
      </c>
      <c r="AY143" s="226" t="s">
        <v>181</v>
      </c>
    </row>
    <row r="144" spans="1:65" s="2" customFormat="1" ht="66.75" customHeight="1" x14ac:dyDescent="0.2">
      <c r="A144" s="34"/>
      <c r="B144" s="35"/>
      <c r="C144" s="191" t="s">
        <v>219</v>
      </c>
      <c r="D144" s="191" t="s">
        <v>184</v>
      </c>
      <c r="E144" s="192" t="s">
        <v>825</v>
      </c>
      <c r="F144" s="193" t="s">
        <v>826</v>
      </c>
      <c r="G144" s="194" t="s">
        <v>187</v>
      </c>
      <c r="H144" s="195">
        <v>247.5</v>
      </c>
      <c r="I144" s="196"/>
      <c r="J144" s="197">
        <f>ROUND(I144*H144,2)</f>
        <v>0</v>
      </c>
      <c r="K144" s="193" t="s">
        <v>188</v>
      </c>
      <c r="L144" s="39"/>
      <c r="M144" s="198" t="s">
        <v>1</v>
      </c>
      <c r="N144" s="199" t="s">
        <v>38</v>
      </c>
      <c r="O144" s="71"/>
      <c r="P144" s="200">
        <f>O144*H144</f>
        <v>0</v>
      </c>
      <c r="Q144" s="200">
        <v>0</v>
      </c>
      <c r="R144" s="200">
        <f>Q144*H144</f>
        <v>0</v>
      </c>
      <c r="S144" s="200">
        <v>0</v>
      </c>
      <c r="T144" s="201">
        <f>S144*H144</f>
        <v>0</v>
      </c>
      <c r="U144" s="34"/>
      <c r="V144" s="34"/>
      <c r="W144" s="34"/>
      <c r="X144" s="34"/>
      <c r="Y144" s="34"/>
      <c r="Z144" s="34"/>
      <c r="AA144" s="34"/>
      <c r="AB144" s="34"/>
      <c r="AC144" s="34"/>
      <c r="AD144" s="34"/>
      <c r="AE144" s="34"/>
      <c r="AR144" s="202" t="s">
        <v>189</v>
      </c>
      <c r="AT144" s="202" t="s">
        <v>184</v>
      </c>
      <c r="AU144" s="202" t="s">
        <v>83</v>
      </c>
      <c r="AY144" s="17" t="s">
        <v>181</v>
      </c>
      <c r="BE144" s="203">
        <f>IF(N144="základní",J144,0)</f>
        <v>0</v>
      </c>
      <c r="BF144" s="203">
        <f>IF(N144="snížená",J144,0)</f>
        <v>0</v>
      </c>
      <c r="BG144" s="203">
        <f>IF(N144="zákl. přenesená",J144,0)</f>
        <v>0</v>
      </c>
      <c r="BH144" s="203">
        <f>IF(N144="sníž. přenesená",J144,0)</f>
        <v>0</v>
      </c>
      <c r="BI144" s="203">
        <f>IF(N144="nulová",J144,0)</f>
        <v>0</v>
      </c>
      <c r="BJ144" s="17" t="s">
        <v>81</v>
      </c>
      <c r="BK144" s="203">
        <f>ROUND(I144*H144,2)</f>
        <v>0</v>
      </c>
      <c r="BL144" s="17" t="s">
        <v>189</v>
      </c>
      <c r="BM144" s="202" t="s">
        <v>899</v>
      </c>
    </row>
    <row r="145" spans="1:65" s="13" customFormat="1" x14ac:dyDescent="0.2">
      <c r="B145" s="204"/>
      <c r="C145" s="205"/>
      <c r="D145" s="206" t="s">
        <v>191</v>
      </c>
      <c r="E145" s="207" t="s">
        <v>1</v>
      </c>
      <c r="F145" s="208" t="s">
        <v>900</v>
      </c>
      <c r="G145" s="205"/>
      <c r="H145" s="209">
        <v>247.5</v>
      </c>
      <c r="I145" s="210"/>
      <c r="J145" s="205"/>
      <c r="K145" s="205"/>
      <c r="L145" s="211"/>
      <c r="M145" s="212"/>
      <c r="N145" s="213"/>
      <c r="O145" s="213"/>
      <c r="P145" s="213"/>
      <c r="Q145" s="213"/>
      <c r="R145" s="213"/>
      <c r="S145" s="213"/>
      <c r="T145" s="214"/>
      <c r="AT145" s="215" t="s">
        <v>191</v>
      </c>
      <c r="AU145" s="215" t="s">
        <v>83</v>
      </c>
      <c r="AV145" s="13" t="s">
        <v>83</v>
      </c>
      <c r="AW145" s="13" t="s">
        <v>30</v>
      </c>
      <c r="AX145" s="13" t="s">
        <v>73</v>
      </c>
      <c r="AY145" s="215" t="s">
        <v>181</v>
      </c>
    </row>
    <row r="146" spans="1:65" s="14" customFormat="1" x14ac:dyDescent="0.2">
      <c r="B146" s="216"/>
      <c r="C146" s="217"/>
      <c r="D146" s="206" t="s">
        <v>191</v>
      </c>
      <c r="E146" s="218" t="s">
        <v>1</v>
      </c>
      <c r="F146" s="219" t="s">
        <v>193</v>
      </c>
      <c r="G146" s="217"/>
      <c r="H146" s="220">
        <v>247.5</v>
      </c>
      <c r="I146" s="221"/>
      <c r="J146" s="217"/>
      <c r="K146" s="217"/>
      <c r="L146" s="222"/>
      <c r="M146" s="223"/>
      <c r="N146" s="224"/>
      <c r="O146" s="224"/>
      <c r="P146" s="224"/>
      <c r="Q146" s="224"/>
      <c r="R146" s="224"/>
      <c r="S146" s="224"/>
      <c r="T146" s="225"/>
      <c r="AT146" s="226" t="s">
        <v>191</v>
      </c>
      <c r="AU146" s="226" t="s">
        <v>83</v>
      </c>
      <c r="AV146" s="14" t="s">
        <v>189</v>
      </c>
      <c r="AW146" s="14" t="s">
        <v>30</v>
      </c>
      <c r="AX146" s="14" t="s">
        <v>81</v>
      </c>
      <c r="AY146" s="226" t="s">
        <v>181</v>
      </c>
    </row>
    <row r="147" spans="1:65" s="2" customFormat="1" ht="55.5" customHeight="1" x14ac:dyDescent="0.2">
      <c r="A147" s="34"/>
      <c r="B147" s="35"/>
      <c r="C147" s="191" t="s">
        <v>224</v>
      </c>
      <c r="D147" s="191" t="s">
        <v>184</v>
      </c>
      <c r="E147" s="192" t="s">
        <v>394</v>
      </c>
      <c r="F147" s="193" t="s">
        <v>1405</v>
      </c>
      <c r="G147" s="194" t="s">
        <v>222</v>
      </c>
      <c r="H147" s="195">
        <v>90</v>
      </c>
      <c r="I147" s="196"/>
      <c r="J147" s="197">
        <f>ROUND(I147*H147,2)</f>
        <v>0</v>
      </c>
      <c r="K147" s="193" t="s">
        <v>1</v>
      </c>
      <c r="L147" s="39"/>
      <c r="M147" s="198" t="s">
        <v>1</v>
      </c>
      <c r="N147" s="199" t="s">
        <v>38</v>
      </c>
      <c r="O147" s="71"/>
      <c r="P147" s="200">
        <f>O147*H147</f>
        <v>0</v>
      </c>
      <c r="Q147" s="200">
        <v>0</v>
      </c>
      <c r="R147" s="200">
        <f>Q147*H147</f>
        <v>0</v>
      </c>
      <c r="S147" s="200">
        <v>0</v>
      </c>
      <c r="T147" s="201">
        <f>S147*H147</f>
        <v>0</v>
      </c>
      <c r="U147" s="34"/>
      <c r="V147" s="34"/>
      <c r="W147" s="34"/>
      <c r="X147" s="34"/>
      <c r="Y147" s="34"/>
      <c r="Z147" s="34"/>
      <c r="AA147" s="34"/>
      <c r="AB147" s="34"/>
      <c r="AC147" s="34"/>
      <c r="AD147" s="34"/>
      <c r="AE147" s="34"/>
      <c r="AR147" s="202" t="s">
        <v>189</v>
      </c>
      <c r="AT147" s="202" t="s">
        <v>184</v>
      </c>
      <c r="AU147" s="202" t="s">
        <v>83</v>
      </c>
      <c r="AY147" s="17" t="s">
        <v>181</v>
      </c>
      <c r="BE147" s="203">
        <f>IF(N147="základní",J147,0)</f>
        <v>0</v>
      </c>
      <c r="BF147" s="203">
        <f>IF(N147="snížená",J147,0)</f>
        <v>0</v>
      </c>
      <c r="BG147" s="203">
        <f>IF(N147="zákl. přenesená",J147,0)</f>
        <v>0</v>
      </c>
      <c r="BH147" s="203">
        <f>IF(N147="sníž. přenesená",J147,0)</f>
        <v>0</v>
      </c>
      <c r="BI147" s="203">
        <f>IF(N147="nulová",J147,0)</f>
        <v>0</v>
      </c>
      <c r="BJ147" s="17" t="s">
        <v>81</v>
      </c>
      <c r="BK147" s="203">
        <f>ROUND(I147*H147,2)</f>
        <v>0</v>
      </c>
      <c r="BL147" s="17" t="s">
        <v>189</v>
      </c>
      <c r="BM147" s="202" t="s">
        <v>901</v>
      </c>
    </row>
    <row r="148" spans="1:65" s="13" customFormat="1" x14ac:dyDescent="0.2">
      <c r="B148" s="204"/>
      <c r="C148" s="205"/>
      <c r="D148" s="206" t="s">
        <v>191</v>
      </c>
      <c r="E148" s="207" t="s">
        <v>1</v>
      </c>
      <c r="F148" s="208" t="s">
        <v>1402</v>
      </c>
      <c r="G148" s="205"/>
      <c r="H148" s="209">
        <v>90</v>
      </c>
      <c r="I148" s="210"/>
      <c r="J148" s="205"/>
      <c r="K148" s="205"/>
      <c r="L148" s="211"/>
      <c r="M148" s="212"/>
      <c r="N148" s="213"/>
      <c r="O148" s="213"/>
      <c r="P148" s="213"/>
      <c r="Q148" s="213"/>
      <c r="R148" s="213"/>
      <c r="S148" s="213"/>
      <c r="T148" s="214"/>
      <c r="AT148" s="215" t="s">
        <v>191</v>
      </c>
      <c r="AU148" s="215" t="s">
        <v>83</v>
      </c>
      <c r="AV148" s="13" t="s">
        <v>83</v>
      </c>
      <c r="AW148" s="13" t="s">
        <v>30</v>
      </c>
      <c r="AX148" s="13" t="s">
        <v>73</v>
      </c>
      <c r="AY148" s="215" t="s">
        <v>181</v>
      </c>
    </row>
    <row r="149" spans="1:65" s="14" customFormat="1" x14ac:dyDescent="0.2">
      <c r="B149" s="216"/>
      <c r="C149" s="217"/>
      <c r="D149" s="206" t="s">
        <v>191</v>
      </c>
      <c r="E149" s="218" t="s">
        <v>1</v>
      </c>
      <c r="F149" s="219" t="s">
        <v>193</v>
      </c>
      <c r="G149" s="217"/>
      <c r="H149" s="220">
        <v>90</v>
      </c>
      <c r="I149" s="221"/>
      <c r="J149" s="217"/>
      <c r="K149" s="217"/>
      <c r="L149" s="222"/>
      <c r="M149" s="223"/>
      <c r="N149" s="224"/>
      <c r="O149" s="224"/>
      <c r="P149" s="224"/>
      <c r="Q149" s="224"/>
      <c r="R149" s="224"/>
      <c r="S149" s="224"/>
      <c r="T149" s="225"/>
      <c r="AT149" s="226" t="s">
        <v>191</v>
      </c>
      <c r="AU149" s="226" t="s">
        <v>83</v>
      </c>
      <c r="AV149" s="14" t="s">
        <v>189</v>
      </c>
      <c r="AW149" s="14" t="s">
        <v>30</v>
      </c>
      <c r="AX149" s="14" t="s">
        <v>81</v>
      </c>
      <c r="AY149" s="226" t="s">
        <v>181</v>
      </c>
    </row>
    <row r="150" spans="1:65" s="2" customFormat="1" ht="66.75" customHeight="1" x14ac:dyDescent="0.2">
      <c r="A150" s="34"/>
      <c r="B150" s="35"/>
      <c r="C150" s="191" t="s">
        <v>216</v>
      </c>
      <c r="D150" s="191" t="s">
        <v>184</v>
      </c>
      <c r="E150" s="192" t="s">
        <v>398</v>
      </c>
      <c r="F150" s="193" t="s">
        <v>399</v>
      </c>
      <c r="G150" s="194" t="s">
        <v>196</v>
      </c>
      <c r="H150" s="195">
        <v>81</v>
      </c>
      <c r="I150" s="196"/>
      <c r="J150" s="197">
        <f>ROUND(I150*H150,2)</f>
        <v>0</v>
      </c>
      <c r="K150" s="193" t="s">
        <v>188</v>
      </c>
      <c r="L150" s="39"/>
      <c r="M150" s="198" t="s">
        <v>1</v>
      </c>
      <c r="N150" s="199" t="s">
        <v>38</v>
      </c>
      <c r="O150" s="71"/>
      <c r="P150" s="200">
        <f>O150*H150</f>
        <v>0</v>
      </c>
      <c r="Q150" s="200">
        <v>0</v>
      </c>
      <c r="R150" s="200">
        <f>Q150*H150</f>
        <v>0</v>
      </c>
      <c r="S150" s="200">
        <v>0</v>
      </c>
      <c r="T150" s="201">
        <f>S150*H150</f>
        <v>0</v>
      </c>
      <c r="U150" s="34"/>
      <c r="V150" s="34"/>
      <c r="W150" s="34"/>
      <c r="X150" s="34"/>
      <c r="Y150" s="34"/>
      <c r="Z150" s="34"/>
      <c r="AA150" s="34"/>
      <c r="AB150" s="34"/>
      <c r="AC150" s="34"/>
      <c r="AD150" s="34"/>
      <c r="AE150" s="34"/>
      <c r="AR150" s="202" t="s">
        <v>189</v>
      </c>
      <c r="AT150" s="202" t="s">
        <v>184</v>
      </c>
      <c r="AU150" s="202" t="s">
        <v>83</v>
      </c>
      <c r="AY150" s="17" t="s">
        <v>181</v>
      </c>
      <c r="BE150" s="203">
        <f>IF(N150="základní",J150,0)</f>
        <v>0</v>
      </c>
      <c r="BF150" s="203">
        <f>IF(N150="snížená",J150,0)</f>
        <v>0</v>
      </c>
      <c r="BG150" s="203">
        <f>IF(N150="zákl. přenesená",J150,0)</f>
        <v>0</v>
      </c>
      <c r="BH150" s="203">
        <f>IF(N150="sníž. přenesená",J150,0)</f>
        <v>0</v>
      </c>
      <c r="BI150" s="203">
        <f>IF(N150="nulová",J150,0)</f>
        <v>0</v>
      </c>
      <c r="BJ150" s="17" t="s">
        <v>81</v>
      </c>
      <c r="BK150" s="203">
        <f>ROUND(I150*H150,2)</f>
        <v>0</v>
      </c>
      <c r="BL150" s="17" t="s">
        <v>189</v>
      </c>
      <c r="BM150" s="202" t="s">
        <v>902</v>
      </c>
    </row>
    <row r="151" spans="1:65" s="13" customFormat="1" x14ac:dyDescent="0.2">
      <c r="B151" s="204"/>
      <c r="C151" s="205"/>
      <c r="D151" s="206" t="s">
        <v>191</v>
      </c>
      <c r="E151" s="207" t="s">
        <v>1</v>
      </c>
      <c r="F151" s="208" t="s">
        <v>401</v>
      </c>
      <c r="G151" s="205"/>
      <c r="H151" s="209">
        <v>81</v>
      </c>
      <c r="I151" s="210"/>
      <c r="J151" s="205"/>
      <c r="K151" s="205"/>
      <c r="L151" s="211"/>
      <c r="M151" s="212"/>
      <c r="N151" s="213"/>
      <c r="O151" s="213"/>
      <c r="P151" s="213"/>
      <c r="Q151" s="213"/>
      <c r="R151" s="213"/>
      <c r="S151" s="213"/>
      <c r="T151" s="214"/>
      <c r="AT151" s="215" t="s">
        <v>191</v>
      </c>
      <c r="AU151" s="215" t="s">
        <v>83</v>
      </c>
      <c r="AV151" s="13" t="s">
        <v>83</v>
      </c>
      <c r="AW151" s="13" t="s">
        <v>30</v>
      </c>
      <c r="AX151" s="13" t="s">
        <v>73</v>
      </c>
      <c r="AY151" s="215" t="s">
        <v>181</v>
      </c>
    </row>
    <row r="152" spans="1:65" s="14" customFormat="1" x14ac:dyDescent="0.2">
      <c r="B152" s="216"/>
      <c r="C152" s="217"/>
      <c r="D152" s="206" t="s">
        <v>191</v>
      </c>
      <c r="E152" s="218" t="s">
        <v>1</v>
      </c>
      <c r="F152" s="219" t="s">
        <v>193</v>
      </c>
      <c r="G152" s="217"/>
      <c r="H152" s="220">
        <v>81</v>
      </c>
      <c r="I152" s="221"/>
      <c r="J152" s="217"/>
      <c r="K152" s="217"/>
      <c r="L152" s="222"/>
      <c r="M152" s="223"/>
      <c r="N152" s="224"/>
      <c r="O152" s="224"/>
      <c r="P152" s="224"/>
      <c r="Q152" s="224"/>
      <c r="R152" s="224"/>
      <c r="S152" s="224"/>
      <c r="T152" s="225"/>
      <c r="AT152" s="226" t="s">
        <v>191</v>
      </c>
      <c r="AU152" s="226" t="s">
        <v>83</v>
      </c>
      <c r="AV152" s="14" t="s">
        <v>189</v>
      </c>
      <c r="AW152" s="14" t="s">
        <v>30</v>
      </c>
      <c r="AX152" s="14" t="s">
        <v>81</v>
      </c>
      <c r="AY152" s="226" t="s">
        <v>181</v>
      </c>
    </row>
    <row r="153" spans="1:65" s="2" customFormat="1" ht="44.25" customHeight="1" x14ac:dyDescent="0.2">
      <c r="A153" s="34"/>
      <c r="B153" s="35"/>
      <c r="C153" s="191" t="s">
        <v>233</v>
      </c>
      <c r="D153" s="191" t="s">
        <v>184</v>
      </c>
      <c r="E153" s="192" t="s">
        <v>831</v>
      </c>
      <c r="F153" s="193" t="s">
        <v>832</v>
      </c>
      <c r="G153" s="194" t="s">
        <v>196</v>
      </c>
      <c r="H153" s="195">
        <v>7.4249999999999998</v>
      </c>
      <c r="I153" s="196"/>
      <c r="J153" s="197">
        <f>ROUND(I153*H153,2)</f>
        <v>0</v>
      </c>
      <c r="K153" s="193" t="s">
        <v>188</v>
      </c>
      <c r="L153" s="39"/>
      <c r="M153" s="198" t="s">
        <v>1</v>
      </c>
      <c r="N153" s="199" t="s">
        <v>38</v>
      </c>
      <c r="O153" s="71"/>
      <c r="P153" s="200">
        <f>O153*H153</f>
        <v>0</v>
      </c>
      <c r="Q153" s="200">
        <v>0</v>
      </c>
      <c r="R153" s="200">
        <f>Q153*H153</f>
        <v>0</v>
      </c>
      <c r="S153" s="200">
        <v>0</v>
      </c>
      <c r="T153" s="201">
        <f>S153*H153</f>
        <v>0</v>
      </c>
      <c r="U153" s="34"/>
      <c r="V153" s="34"/>
      <c r="W153" s="34"/>
      <c r="X153" s="34"/>
      <c r="Y153" s="34"/>
      <c r="Z153" s="34"/>
      <c r="AA153" s="34"/>
      <c r="AB153" s="34"/>
      <c r="AC153" s="34"/>
      <c r="AD153" s="34"/>
      <c r="AE153" s="34"/>
      <c r="AR153" s="202" t="s">
        <v>189</v>
      </c>
      <c r="AT153" s="202" t="s">
        <v>184</v>
      </c>
      <c r="AU153" s="202" t="s">
        <v>83</v>
      </c>
      <c r="AY153" s="17" t="s">
        <v>181</v>
      </c>
      <c r="BE153" s="203">
        <f>IF(N153="základní",J153,0)</f>
        <v>0</v>
      </c>
      <c r="BF153" s="203">
        <f>IF(N153="snížená",J153,0)</f>
        <v>0</v>
      </c>
      <c r="BG153" s="203">
        <f>IF(N153="zákl. přenesená",J153,0)</f>
        <v>0</v>
      </c>
      <c r="BH153" s="203">
        <f>IF(N153="sníž. přenesená",J153,0)</f>
        <v>0</v>
      </c>
      <c r="BI153" s="203">
        <f>IF(N153="nulová",J153,0)</f>
        <v>0</v>
      </c>
      <c r="BJ153" s="17" t="s">
        <v>81</v>
      </c>
      <c r="BK153" s="203">
        <f>ROUND(I153*H153,2)</f>
        <v>0</v>
      </c>
      <c r="BL153" s="17" t="s">
        <v>189</v>
      </c>
      <c r="BM153" s="202" t="s">
        <v>903</v>
      </c>
    </row>
    <row r="154" spans="1:65" s="13" customFormat="1" ht="22.5" x14ac:dyDescent="0.2">
      <c r="B154" s="204"/>
      <c r="C154" s="205"/>
      <c r="D154" s="206" t="s">
        <v>191</v>
      </c>
      <c r="E154" s="207" t="s">
        <v>1</v>
      </c>
      <c r="F154" s="208" t="s">
        <v>904</v>
      </c>
      <c r="G154" s="205"/>
      <c r="H154" s="209">
        <v>7.4249999999999998</v>
      </c>
      <c r="I154" s="210"/>
      <c r="J154" s="205"/>
      <c r="K154" s="205"/>
      <c r="L154" s="211"/>
      <c r="M154" s="212"/>
      <c r="N154" s="213"/>
      <c r="O154" s="213"/>
      <c r="P154" s="213"/>
      <c r="Q154" s="213"/>
      <c r="R154" s="213"/>
      <c r="S154" s="213"/>
      <c r="T154" s="214"/>
      <c r="AT154" s="215" t="s">
        <v>191</v>
      </c>
      <c r="AU154" s="215" t="s">
        <v>83</v>
      </c>
      <c r="AV154" s="13" t="s">
        <v>83</v>
      </c>
      <c r="AW154" s="13" t="s">
        <v>30</v>
      </c>
      <c r="AX154" s="13" t="s">
        <v>73</v>
      </c>
      <c r="AY154" s="215" t="s">
        <v>181</v>
      </c>
    </row>
    <row r="155" spans="1:65" s="14" customFormat="1" x14ac:dyDescent="0.2">
      <c r="B155" s="216"/>
      <c r="C155" s="217"/>
      <c r="D155" s="206" t="s">
        <v>191</v>
      </c>
      <c r="E155" s="218" t="s">
        <v>1</v>
      </c>
      <c r="F155" s="219" t="s">
        <v>193</v>
      </c>
      <c r="G155" s="217"/>
      <c r="H155" s="220">
        <v>7.4249999999999998</v>
      </c>
      <c r="I155" s="221"/>
      <c r="J155" s="217"/>
      <c r="K155" s="217"/>
      <c r="L155" s="222"/>
      <c r="M155" s="223"/>
      <c r="N155" s="224"/>
      <c r="O155" s="224"/>
      <c r="P155" s="224"/>
      <c r="Q155" s="224"/>
      <c r="R155" s="224"/>
      <c r="S155" s="224"/>
      <c r="T155" s="225"/>
      <c r="AT155" s="226" t="s">
        <v>191</v>
      </c>
      <c r="AU155" s="226" t="s">
        <v>83</v>
      </c>
      <c r="AV155" s="14" t="s">
        <v>189</v>
      </c>
      <c r="AW155" s="14" t="s">
        <v>30</v>
      </c>
      <c r="AX155" s="14" t="s">
        <v>81</v>
      </c>
      <c r="AY155" s="226" t="s">
        <v>181</v>
      </c>
    </row>
    <row r="156" spans="1:65" s="2" customFormat="1" ht="44.25" customHeight="1" x14ac:dyDescent="0.2">
      <c r="A156" s="34"/>
      <c r="B156" s="35"/>
      <c r="C156" s="191" t="s">
        <v>239</v>
      </c>
      <c r="D156" s="191" t="s">
        <v>184</v>
      </c>
      <c r="E156" s="192" t="s">
        <v>403</v>
      </c>
      <c r="F156" s="193" t="s">
        <v>404</v>
      </c>
      <c r="G156" s="194" t="s">
        <v>196</v>
      </c>
      <c r="H156" s="195">
        <v>160.875</v>
      </c>
      <c r="I156" s="196"/>
      <c r="J156" s="197">
        <f>ROUND(I156*H156,2)</f>
        <v>0</v>
      </c>
      <c r="K156" s="193" t="s">
        <v>188</v>
      </c>
      <c r="L156" s="39"/>
      <c r="M156" s="198" t="s">
        <v>1</v>
      </c>
      <c r="N156" s="199" t="s">
        <v>38</v>
      </c>
      <c r="O156" s="71"/>
      <c r="P156" s="200">
        <f>O156*H156</f>
        <v>0</v>
      </c>
      <c r="Q156" s="200">
        <v>0</v>
      </c>
      <c r="R156" s="200">
        <f>Q156*H156</f>
        <v>0</v>
      </c>
      <c r="S156" s="200">
        <v>0</v>
      </c>
      <c r="T156" s="201">
        <f>S156*H156</f>
        <v>0</v>
      </c>
      <c r="U156" s="34"/>
      <c r="V156" s="34"/>
      <c r="W156" s="34"/>
      <c r="X156" s="34"/>
      <c r="Y156" s="34"/>
      <c r="Z156" s="34"/>
      <c r="AA156" s="34"/>
      <c r="AB156" s="34"/>
      <c r="AC156" s="34"/>
      <c r="AD156" s="34"/>
      <c r="AE156" s="34"/>
      <c r="AR156" s="202" t="s">
        <v>189</v>
      </c>
      <c r="AT156" s="202" t="s">
        <v>184</v>
      </c>
      <c r="AU156" s="202" t="s">
        <v>83</v>
      </c>
      <c r="AY156" s="17" t="s">
        <v>181</v>
      </c>
      <c r="BE156" s="203">
        <f>IF(N156="základní",J156,0)</f>
        <v>0</v>
      </c>
      <c r="BF156" s="203">
        <f>IF(N156="snížená",J156,0)</f>
        <v>0</v>
      </c>
      <c r="BG156" s="203">
        <f>IF(N156="zákl. přenesená",J156,0)</f>
        <v>0</v>
      </c>
      <c r="BH156" s="203">
        <f>IF(N156="sníž. přenesená",J156,0)</f>
        <v>0</v>
      </c>
      <c r="BI156" s="203">
        <f>IF(N156="nulová",J156,0)</f>
        <v>0</v>
      </c>
      <c r="BJ156" s="17" t="s">
        <v>81</v>
      </c>
      <c r="BK156" s="203">
        <f>ROUND(I156*H156,2)</f>
        <v>0</v>
      </c>
      <c r="BL156" s="17" t="s">
        <v>189</v>
      </c>
      <c r="BM156" s="202" t="s">
        <v>905</v>
      </c>
    </row>
    <row r="157" spans="1:65" s="13" customFormat="1" x14ac:dyDescent="0.2">
      <c r="B157" s="204"/>
      <c r="C157" s="205"/>
      <c r="D157" s="206" t="s">
        <v>191</v>
      </c>
      <c r="E157" s="207" t="s">
        <v>1</v>
      </c>
      <c r="F157" s="208" t="s">
        <v>906</v>
      </c>
      <c r="G157" s="205"/>
      <c r="H157" s="209">
        <v>123.75</v>
      </c>
      <c r="I157" s="210"/>
      <c r="J157" s="205"/>
      <c r="K157" s="205"/>
      <c r="L157" s="211"/>
      <c r="M157" s="212"/>
      <c r="N157" s="213"/>
      <c r="O157" s="213"/>
      <c r="P157" s="213"/>
      <c r="Q157" s="213"/>
      <c r="R157" s="213"/>
      <c r="S157" s="213"/>
      <c r="T157" s="214"/>
      <c r="AT157" s="215" t="s">
        <v>191</v>
      </c>
      <c r="AU157" s="215" t="s">
        <v>83</v>
      </c>
      <c r="AV157" s="13" t="s">
        <v>83</v>
      </c>
      <c r="AW157" s="13" t="s">
        <v>30</v>
      </c>
      <c r="AX157" s="13" t="s">
        <v>73</v>
      </c>
      <c r="AY157" s="215" t="s">
        <v>181</v>
      </c>
    </row>
    <row r="158" spans="1:65" s="13" customFormat="1" ht="22.5" x14ac:dyDescent="0.2">
      <c r="B158" s="204"/>
      <c r="C158" s="205"/>
      <c r="D158" s="206" t="s">
        <v>191</v>
      </c>
      <c r="E158" s="207" t="s">
        <v>1</v>
      </c>
      <c r="F158" s="208" t="s">
        <v>907</v>
      </c>
      <c r="G158" s="205"/>
      <c r="H158" s="209">
        <v>37.125</v>
      </c>
      <c r="I158" s="210"/>
      <c r="J158" s="205"/>
      <c r="K158" s="205"/>
      <c r="L158" s="211"/>
      <c r="M158" s="212"/>
      <c r="N158" s="213"/>
      <c r="O158" s="213"/>
      <c r="P158" s="213"/>
      <c r="Q158" s="213"/>
      <c r="R158" s="213"/>
      <c r="S158" s="213"/>
      <c r="T158" s="214"/>
      <c r="AT158" s="215" t="s">
        <v>191</v>
      </c>
      <c r="AU158" s="215" t="s">
        <v>83</v>
      </c>
      <c r="AV158" s="13" t="s">
        <v>83</v>
      </c>
      <c r="AW158" s="13" t="s">
        <v>30</v>
      </c>
      <c r="AX158" s="13" t="s">
        <v>73</v>
      </c>
      <c r="AY158" s="215" t="s">
        <v>181</v>
      </c>
    </row>
    <row r="159" spans="1:65" s="14" customFormat="1" x14ac:dyDescent="0.2">
      <c r="B159" s="216"/>
      <c r="C159" s="217"/>
      <c r="D159" s="206" t="s">
        <v>191</v>
      </c>
      <c r="E159" s="218" t="s">
        <v>1</v>
      </c>
      <c r="F159" s="219" t="s">
        <v>193</v>
      </c>
      <c r="G159" s="217"/>
      <c r="H159" s="220">
        <v>160.875</v>
      </c>
      <c r="I159" s="221"/>
      <c r="J159" s="217"/>
      <c r="K159" s="217"/>
      <c r="L159" s="222"/>
      <c r="M159" s="223"/>
      <c r="N159" s="224"/>
      <c r="O159" s="224"/>
      <c r="P159" s="224"/>
      <c r="Q159" s="224"/>
      <c r="R159" s="224"/>
      <c r="S159" s="224"/>
      <c r="T159" s="225"/>
      <c r="AT159" s="226" t="s">
        <v>191</v>
      </c>
      <c r="AU159" s="226" t="s">
        <v>83</v>
      </c>
      <c r="AV159" s="14" t="s">
        <v>189</v>
      </c>
      <c r="AW159" s="14" t="s">
        <v>30</v>
      </c>
      <c r="AX159" s="14" t="s">
        <v>81</v>
      </c>
      <c r="AY159" s="226" t="s">
        <v>181</v>
      </c>
    </row>
    <row r="160" spans="1:65" s="2" customFormat="1" ht="21.75" customHeight="1" x14ac:dyDescent="0.2">
      <c r="A160" s="34"/>
      <c r="B160" s="35"/>
      <c r="C160" s="227" t="s">
        <v>244</v>
      </c>
      <c r="D160" s="227" t="s">
        <v>212</v>
      </c>
      <c r="E160" s="228" t="s">
        <v>408</v>
      </c>
      <c r="F160" s="229" t="s">
        <v>409</v>
      </c>
      <c r="G160" s="230" t="s">
        <v>196</v>
      </c>
      <c r="H160" s="231">
        <v>26.3</v>
      </c>
      <c r="I160" s="232"/>
      <c r="J160" s="233">
        <f>ROUND(I160*H160,2)</f>
        <v>0</v>
      </c>
      <c r="K160" s="229" t="s">
        <v>188</v>
      </c>
      <c r="L160" s="234"/>
      <c r="M160" s="235" t="s">
        <v>1</v>
      </c>
      <c r="N160" s="236" t="s">
        <v>38</v>
      </c>
      <c r="O160" s="71"/>
      <c r="P160" s="200">
        <f>O160*H160</f>
        <v>0</v>
      </c>
      <c r="Q160" s="200">
        <v>2.234</v>
      </c>
      <c r="R160" s="200">
        <f>Q160*H160</f>
        <v>58.754200000000004</v>
      </c>
      <c r="S160" s="200">
        <v>0</v>
      </c>
      <c r="T160" s="201">
        <f>S160*H160</f>
        <v>0</v>
      </c>
      <c r="U160" s="34"/>
      <c r="V160" s="34"/>
      <c r="W160" s="34"/>
      <c r="X160" s="34"/>
      <c r="Y160" s="34"/>
      <c r="Z160" s="34"/>
      <c r="AA160" s="34"/>
      <c r="AB160" s="34"/>
      <c r="AC160" s="34"/>
      <c r="AD160" s="34"/>
      <c r="AE160" s="34"/>
      <c r="AR160" s="202" t="s">
        <v>216</v>
      </c>
      <c r="AT160" s="202" t="s">
        <v>212</v>
      </c>
      <c r="AU160" s="202" t="s">
        <v>83</v>
      </c>
      <c r="AY160" s="17" t="s">
        <v>181</v>
      </c>
      <c r="BE160" s="203">
        <f>IF(N160="základní",J160,0)</f>
        <v>0</v>
      </c>
      <c r="BF160" s="203">
        <f>IF(N160="snížená",J160,0)</f>
        <v>0</v>
      </c>
      <c r="BG160" s="203">
        <f>IF(N160="zákl. přenesená",J160,0)</f>
        <v>0</v>
      </c>
      <c r="BH160" s="203">
        <f>IF(N160="sníž. přenesená",J160,0)</f>
        <v>0</v>
      </c>
      <c r="BI160" s="203">
        <f>IF(N160="nulová",J160,0)</f>
        <v>0</v>
      </c>
      <c r="BJ160" s="17" t="s">
        <v>81</v>
      </c>
      <c r="BK160" s="203">
        <f>ROUND(I160*H160,2)</f>
        <v>0</v>
      </c>
      <c r="BL160" s="17" t="s">
        <v>189</v>
      </c>
      <c r="BM160" s="202" t="s">
        <v>908</v>
      </c>
    </row>
    <row r="161" spans="1:65" s="13" customFormat="1" x14ac:dyDescent="0.2">
      <c r="B161" s="204"/>
      <c r="C161" s="205"/>
      <c r="D161" s="206" t="s">
        <v>191</v>
      </c>
      <c r="E161" s="207" t="s">
        <v>1</v>
      </c>
      <c r="F161" s="208" t="s">
        <v>839</v>
      </c>
      <c r="G161" s="205"/>
      <c r="H161" s="209">
        <v>22.5</v>
      </c>
      <c r="I161" s="210"/>
      <c r="J161" s="205"/>
      <c r="K161" s="205"/>
      <c r="L161" s="211"/>
      <c r="M161" s="212"/>
      <c r="N161" s="213"/>
      <c r="O161" s="213"/>
      <c r="P161" s="213"/>
      <c r="Q161" s="213"/>
      <c r="R161" s="213"/>
      <c r="S161" s="213"/>
      <c r="T161" s="214"/>
      <c r="AT161" s="215" t="s">
        <v>191</v>
      </c>
      <c r="AU161" s="215" t="s">
        <v>83</v>
      </c>
      <c r="AV161" s="13" t="s">
        <v>83</v>
      </c>
      <c r="AW161" s="13" t="s">
        <v>30</v>
      </c>
      <c r="AX161" s="13" t="s">
        <v>73</v>
      </c>
      <c r="AY161" s="215" t="s">
        <v>181</v>
      </c>
    </row>
    <row r="162" spans="1:65" s="13" customFormat="1" x14ac:dyDescent="0.2">
      <c r="B162" s="204"/>
      <c r="C162" s="205"/>
      <c r="D162" s="206" t="s">
        <v>191</v>
      </c>
      <c r="E162" s="207" t="s">
        <v>1</v>
      </c>
      <c r="F162" s="208" t="s">
        <v>840</v>
      </c>
      <c r="G162" s="205"/>
      <c r="H162" s="209">
        <v>3.6</v>
      </c>
      <c r="I162" s="210"/>
      <c r="J162" s="205"/>
      <c r="K162" s="205"/>
      <c r="L162" s="211"/>
      <c r="M162" s="212"/>
      <c r="N162" s="213"/>
      <c r="O162" s="213"/>
      <c r="P162" s="213"/>
      <c r="Q162" s="213"/>
      <c r="R162" s="213"/>
      <c r="S162" s="213"/>
      <c r="T162" s="214"/>
      <c r="AT162" s="215" t="s">
        <v>191</v>
      </c>
      <c r="AU162" s="215" t="s">
        <v>83</v>
      </c>
      <c r="AV162" s="13" t="s">
        <v>83</v>
      </c>
      <c r="AW162" s="13" t="s">
        <v>30</v>
      </c>
      <c r="AX162" s="13" t="s">
        <v>73</v>
      </c>
      <c r="AY162" s="215" t="s">
        <v>181</v>
      </c>
    </row>
    <row r="163" spans="1:65" s="13" customFormat="1" x14ac:dyDescent="0.2">
      <c r="B163" s="204"/>
      <c r="C163" s="205"/>
      <c r="D163" s="206" t="s">
        <v>191</v>
      </c>
      <c r="E163" s="207" t="s">
        <v>1</v>
      </c>
      <c r="F163" s="208" t="s">
        <v>841</v>
      </c>
      <c r="G163" s="205"/>
      <c r="H163" s="209">
        <v>0.2</v>
      </c>
      <c r="I163" s="210"/>
      <c r="J163" s="205"/>
      <c r="K163" s="205"/>
      <c r="L163" s="211"/>
      <c r="M163" s="212"/>
      <c r="N163" s="213"/>
      <c r="O163" s="213"/>
      <c r="P163" s="213"/>
      <c r="Q163" s="213"/>
      <c r="R163" s="213"/>
      <c r="S163" s="213"/>
      <c r="T163" s="214"/>
      <c r="AT163" s="215" t="s">
        <v>191</v>
      </c>
      <c r="AU163" s="215" t="s">
        <v>83</v>
      </c>
      <c r="AV163" s="13" t="s">
        <v>83</v>
      </c>
      <c r="AW163" s="13" t="s">
        <v>30</v>
      </c>
      <c r="AX163" s="13" t="s">
        <v>73</v>
      </c>
      <c r="AY163" s="215" t="s">
        <v>181</v>
      </c>
    </row>
    <row r="164" spans="1:65" s="14" customFormat="1" x14ac:dyDescent="0.2">
      <c r="B164" s="216"/>
      <c r="C164" s="217"/>
      <c r="D164" s="206" t="s">
        <v>191</v>
      </c>
      <c r="E164" s="218" t="s">
        <v>1</v>
      </c>
      <c r="F164" s="219" t="s">
        <v>193</v>
      </c>
      <c r="G164" s="217"/>
      <c r="H164" s="220">
        <v>26.3</v>
      </c>
      <c r="I164" s="221"/>
      <c r="J164" s="217"/>
      <c r="K164" s="217"/>
      <c r="L164" s="222"/>
      <c r="M164" s="223"/>
      <c r="N164" s="224"/>
      <c r="O164" s="224"/>
      <c r="P164" s="224"/>
      <c r="Q164" s="224"/>
      <c r="R164" s="224"/>
      <c r="S164" s="224"/>
      <c r="T164" s="225"/>
      <c r="AT164" s="226" t="s">
        <v>191</v>
      </c>
      <c r="AU164" s="226" t="s">
        <v>83</v>
      </c>
      <c r="AV164" s="14" t="s">
        <v>189</v>
      </c>
      <c r="AW164" s="14" t="s">
        <v>30</v>
      </c>
      <c r="AX164" s="14" t="s">
        <v>81</v>
      </c>
      <c r="AY164" s="226" t="s">
        <v>181</v>
      </c>
    </row>
    <row r="165" spans="1:65" s="2" customFormat="1" ht="16.5" customHeight="1" x14ac:dyDescent="0.2">
      <c r="A165" s="34"/>
      <c r="B165" s="35"/>
      <c r="C165" s="227" t="s">
        <v>249</v>
      </c>
      <c r="D165" s="227" t="s">
        <v>212</v>
      </c>
      <c r="E165" s="228" t="s">
        <v>909</v>
      </c>
      <c r="F165" s="229" t="s">
        <v>910</v>
      </c>
      <c r="G165" s="230" t="s">
        <v>227</v>
      </c>
      <c r="H165" s="231">
        <v>90</v>
      </c>
      <c r="I165" s="232"/>
      <c r="J165" s="233">
        <f>ROUND(I165*H165,2)</f>
        <v>0</v>
      </c>
      <c r="K165" s="229" t="s">
        <v>188</v>
      </c>
      <c r="L165" s="234"/>
      <c r="M165" s="235" t="s">
        <v>1</v>
      </c>
      <c r="N165" s="236" t="s">
        <v>38</v>
      </c>
      <c r="O165" s="71"/>
      <c r="P165" s="200">
        <f>O165*H165</f>
        <v>0</v>
      </c>
      <c r="Q165" s="200">
        <v>1.4379999999999999</v>
      </c>
      <c r="R165" s="200">
        <f>Q165*H165</f>
        <v>129.41999999999999</v>
      </c>
      <c r="S165" s="200">
        <v>0</v>
      </c>
      <c r="T165" s="201">
        <f>S165*H165</f>
        <v>0</v>
      </c>
      <c r="U165" s="34"/>
      <c r="V165" s="34"/>
      <c r="W165" s="34"/>
      <c r="X165" s="34"/>
      <c r="Y165" s="34"/>
      <c r="Z165" s="34"/>
      <c r="AA165" s="34"/>
      <c r="AB165" s="34"/>
      <c r="AC165" s="34"/>
      <c r="AD165" s="34"/>
      <c r="AE165" s="34"/>
      <c r="AR165" s="202" t="s">
        <v>216</v>
      </c>
      <c r="AT165" s="202" t="s">
        <v>212</v>
      </c>
      <c r="AU165" s="202" t="s">
        <v>83</v>
      </c>
      <c r="AY165" s="17" t="s">
        <v>181</v>
      </c>
      <c r="BE165" s="203">
        <f>IF(N165="základní",J165,0)</f>
        <v>0</v>
      </c>
      <c r="BF165" s="203">
        <f>IF(N165="snížená",J165,0)</f>
        <v>0</v>
      </c>
      <c r="BG165" s="203">
        <f>IF(N165="zákl. přenesená",J165,0)</f>
        <v>0</v>
      </c>
      <c r="BH165" s="203">
        <f>IF(N165="sníž. přenesená",J165,0)</f>
        <v>0</v>
      </c>
      <c r="BI165" s="203">
        <f>IF(N165="nulová",J165,0)</f>
        <v>0</v>
      </c>
      <c r="BJ165" s="17" t="s">
        <v>81</v>
      </c>
      <c r="BK165" s="203">
        <f>ROUND(I165*H165,2)</f>
        <v>0</v>
      </c>
      <c r="BL165" s="17" t="s">
        <v>189</v>
      </c>
      <c r="BM165" s="202" t="s">
        <v>911</v>
      </c>
    </row>
    <row r="166" spans="1:65" s="13" customFormat="1" x14ac:dyDescent="0.2">
      <c r="B166" s="204"/>
      <c r="C166" s="205"/>
      <c r="D166" s="206" t="s">
        <v>191</v>
      </c>
      <c r="E166" s="207" t="s">
        <v>1</v>
      </c>
      <c r="F166" s="208" t="s">
        <v>375</v>
      </c>
      <c r="G166" s="205"/>
      <c r="H166" s="209">
        <v>90</v>
      </c>
      <c r="I166" s="210"/>
      <c r="J166" s="205"/>
      <c r="K166" s="205"/>
      <c r="L166" s="211"/>
      <c r="M166" s="212"/>
      <c r="N166" s="213"/>
      <c r="O166" s="213"/>
      <c r="P166" s="213"/>
      <c r="Q166" s="213"/>
      <c r="R166" s="213"/>
      <c r="S166" s="213"/>
      <c r="T166" s="214"/>
      <c r="AT166" s="215" t="s">
        <v>191</v>
      </c>
      <c r="AU166" s="215" t="s">
        <v>83</v>
      </c>
      <c r="AV166" s="13" t="s">
        <v>83</v>
      </c>
      <c r="AW166" s="13" t="s">
        <v>30</v>
      </c>
      <c r="AX166" s="13" t="s">
        <v>73</v>
      </c>
      <c r="AY166" s="215" t="s">
        <v>181</v>
      </c>
    </row>
    <row r="167" spans="1:65" s="14" customFormat="1" x14ac:dyDescent="0.2">
      <c r="B167" s="216"/>
      <c r="C167" s="217"/>
      <c r="D167" s="206" t="s">
        <v>191</v>
      </c>
      <c r="E167" s="218" t="s">
        <v>1</v>
      </c>
      <c r="F167" s="219" t="s">
        <v>193</v>
      </c>
      <c r="G167" s="217"/>
      <c r="H167" s="220">
        <v>90</v>
      </c>
      <c r="I167" s="221"/>
      <c r="J167" s="217"/>
      <c r="K167" s="217"/>
      <c r="L167" s="222"/>
      <c r="M167" s="223"/>
      <c r="N167" s="224"/>
      <c r="O167" s="224"/>
      <c r="P167" s="224"/>
      <c r="Q167" s="224"/>
      <c r="R167" s="224"/>
      <c r="S167" s="224"/>
      <c r="T167" s="225"/>
      <c r="AT167" s="226" t="s">
        <v>191</v>
      </c>
      <c r="AU167" s="226" t="s">
        <v>83</v>
      </c>
      <c r="AV167" s="14" t="s">
        <v>189</v>
      </c>
      <c r="AW167" s="14" t="s">
        <v>30</v>
      </c>
      <c r="AX167" s="14" t="s">
        <v>81</v>
      </c>
      <c r="AY167" s="226" t="s">
        <v>181</v>
      </c>
    </row>
    <row r="168" spans="1:65" s="2" customFormat="1" ht="16.5" customHeight="1" x14ac:dyDescent="0.2">
      <c r="A168" s="34"/>
      <c r="B168" s="35"/>
      <c r="C168" s="227" t="s">
        <v>253</v>
      </c>
      <c r="D168" s="227" t="s">
        <v>212</v>
      </c>
      <c r="E168" s="228" t="s">
        <v>423</v>
      </c>
      <c r="F168" s="229" t="s">
        <v>424</v>
      </c>
      <c r="G168" s="230" t="s">
        <v>215</v>
      </c>
      <c r="H168" s="231">
        <v>45</v>
      </c>
      <c r="I168" s="232"/>
      <c r="J168" s="233">
        <f>ROUND(I168*H168,2)</f>
        <v>0</v>
      </c>
      <c r="K168" s="229" t="s">
        <v>188</v>
      </c>
      <c r="L168" s="234"/>
      <c r="M168" s="235" t="s">
        <v>1</v>
      </c>
      <c r="N168" s="236" t="s">
        <v>38</v>
      </c>
      <c r="O168" s="71"/>
      <c r="P168" s="200">
        <f>O168*H168</f>
        <v>0</v>
      </c>
      <c r="Q168" s="200">
        <v>1</v>
      </c>
      <c r="R168" s="200">
        <f>Q168*H168</f>
        <v>45</v>
      </c>
      <c r="S168" s="200">
        <v>0</v>
      </c>
      <c r="T168" s="201">
        <f>S168*H168</f>
        <v>0</v>
      </c>
      <c r="U168" s="34"/>
      <c r="V168" s="34"/>
      <c r="W168" s="34"/>
      <c r="X168" s="34"/>
      <c r="Y168" s="34"/>
      <c r="Z168" s="34"/>
      <c r="AA168" s="34"/>
      <c r="AB168" s="34"/>
      <c r="AC168" s="34"/>
      <c r="AD168" s="34"/>
      <c r="AE168" s="34"/>
      <c r="AR168" s="202" t="s">
        <v>216</v>
      </c>
      <c r="AT168" s="202" t="s">
        <v>212</v>
      </c>
      <c r="AU168" s="202" t="s">
        <v>83</v>
      </c>
      <c r="AY168" s="17" t="s">
        <v>181</v>
      </c>
      <c r="BE168" s="203">
        <f>IF(N168="základní",J168,0)</f>
        <v>0</v>
      </c>
      <c r="BF168" s="203">
        <f>IF(N168="snížená",J168,0)</f>
        <v>0</v>
      </c>
      <c r="BG168" s="203">
        <f>IF(N168="zákl. přenesená",J168,0)</f>
        <v>0</v>
      </c>
      <c r="BH168" s="203">
        <f>IF(N168="sníž. přenesená",J168,0)</f>
        <v>0</v>
      </c>
      <c r="BI168" s="203">
        <f>IF(N168="nulová",J168,0)</f>
        <v>0</v>
      </c>
      <c r="BJ168" s="17" t="s">
        <v>81</v>
      </c>
      <c r="BK168" s="203">
        <f>ROUND(I168*H168,2)</f>
        <v>0</v>
      </c>
      <c r="BL168" s="17" t="s">
        <v>189</v>
      </c>
      <c r="BM168" s="202" t="s">
        <v>912</v>
      </c>
    </row>
    <row r="169" spans="1:65" s="13" customFormat="1" x14ac:dyDescent="0.2">
      <c r="B169" s="204"/>
      <c r="C169" s="205"/>
      <c r="D169" s="206" t="s">
        <v>191</v>
      </c>
      <c r="E169" s="207" t="s">
        <v>1</v>
      </c>
      <c r="F169" s="208" t="s">
        <v>913</v>
      </c>
      <c r="G169" s="205"/>
      <c r="H169" s="209">
        <v>45</v>
      </c>
      <c r="I169" s="210"/>
      <c r="J169" s="205"/>
      <c r="K169" s="205"/>
      <c r="L169" s="211"/>
      <c r="M169" s="212"/>
      <c r="N169" s="213"/>
      <c r="O169" s="213"/>
      <c r="P169" s="213"/>
      <c r="Q169" s="213"/>
      <c r="R169" s="213"/>
      <c r="S169" s="213"/>
      <c r="T169" s="214"/>
      <c r="AT169" s="215" t="s">
        <v>191</v>
      </c>
      <c r="AU169" s="215" t="s">
        <v>83</v>
      </c>
      <c r="AV169" s="13" t="s">
        <v>83</v>
      </c>
      <c r="AW169" s="13" t="s">
        <v>30</v>
      </c>
      <c r="AX169" s="13" t="s">
        <v>73</v>
      </c>
      <c r="AY169" s="215" t="s">
        <v>181</v>
      </c>
    </row>
    <row r="170" spans="1:65" s="14" customFormat="1" x14ac:dyDescent="0.2">
      <c r="B170" s="216"/>
      <c r="C170" s="217"/>
      <c r="D170" s="206" t="s">
        <v>191</v>
      </c>
      <c r="E170" s="218" t="s">
        <v>1</v>
      </c>
      <c r="F170" s="219" t="s">
        <v>193</v>
      </c>
      <c r="G170" s="217"/>
      <c r="H170" s="220">
        <v>45</v>
      </c>
      <c r="I170" s="221"/>
      <c r="J170" s="217"/>
      <c r="K170" s="217"/>
      <c r="L170" s="222"/>
      <c r="M170" s="223"/>
      <c r="N170" s="224"/>
      <c r="O170" s="224"/>
      <c r="P170" s="224"/>
      <c r="Q170" s="224"/>
      <c r="R170" s="224"/>
      <c r="S170" s="224"/>
      <c r="T170" s="225"/>
      <c r="AT170" s="226" t="s">
        <v>191</v>
      </c>
      <c r="AU170" s="226" t="s">
        <v>83</v>
      </c>
      <c r="AV170" s="14" t="s">
        <v>189</v>
      </c>
      <c r="AW170" s="14" t="s">
        <v>30</v>
      </c>
      <c r="AX170" s="14" t="s">
        <v>81</v>
      </c>
      <c r="AY170" s="226" t="s">
        <v>181</v>
      </c>
    </row>
    <row r="171" spans="1:65" s="2" customFormat="1" ht="16.5" customHeight="1" x14ac:dyDescent="0.2">
      <c r="A171" s="34"/>
      <c r="B171" s="35"/>
      <c r="C171" s="227" t="s">
        <v>258</v>
      </c>
      <c r="D171" s="227" t="s">
        <v>212</v>
      </c>
      <c r="E171" s="228" t="s">
        <v>428</v>
      </c>
      <c r="F171" s="229" t="s">
        <v>429</v>
      </c>
      <c r="G171" s="230" t="s">
        <v>227</v>
      </c>
      <c r="H171" s="231">
        <v>90</v>
      </c>
      <c r="I171" s="232"/>
      <c r="J171" s="233">
        <f>ROUND(I171*H171,2)</f>
        <v>0</v>
      </c>
      <c r="K171" s="229" t="s">
        <v>188</v>
      </c>
      <c r="L171" s="234"/>
      <c r="M171" s="235" t="s">
        <v>1</v>
      </c>
      <c r="N171" s="236" t="s">
        <v>38</v>
      </c>
      <c r="O171" s="71"/>
      <c r="P171" s="200">
        <f>O171*H171</f>
        <v>0</v>
      </c>
      <c r="Q171" s="200">
        <v>5.8999999999999997E-2</v>
      </c>
      <c r="R171" s="200">
        <f>Q171*H171</f>
        <v>5.31</v>
      </c>
      <c r="S171" s="200">
        <v>0</v>
      </c>
      <c r="T171" s="201">
        <f>S171*H171</f>
        <v>0</v>
      </c>
      <c r="U171" s="34"/>
      <c r="V171" s="34"/>
      <c r="W171" s="34"/>
      <c r="X171" s="34"/>
      <c r="Y171" s="34"/>
      <c r="Z171" s="34"/>
      <c r="AA171" s="34"/>
      <c r="AB171" s="34"/>
      <c r="AC171" s="34"/>
      <c r="AD171" s="34"/>
      <c r="AE171" s="34"/>
      <c r="AR171" s="202" t="s">
        <v>216</v>
      </c>
      <c r="AT171" s="202" t="s">
        <v>212</v>
      </c>
      <c r="AU171" s="202" t="s">
        <v>83</v>
      </c>
      <c r="AY171" s="17" t="s">
        <v>181</v>
      </c>
      <c r="BE171" s="203">
        <f>IF(N171="základní",J171,0)</f>
        <v>0</v>
      </c>
      <c r="BF171" s="203">
        <f>IF(N171="snížená",J171,0)</f>
        <v>0</v>
      </c>
      <c r="BG171" s="203">
        <f>IF(N171="zákl. přenesená",J171,0)</f>
        <v>0</v>
      </c>
      <c r="BH171" s="203">
        <f>IF(N171="sníž. přenesená",J171,0)</f>
        <v>0</v>
      </c>
      <c r="BI171" s="203">
        <f>IF(N171="nulová",J171,0)</f>
        <v>0</v>
      </c>
      <c r="BJ171" s="17" t="s">
        <v>81</v>
      </c>
      <c r="BK171" s="203">
        <f>ROUND(I171*H171,2)</f>
        <v>0</v>
      </c>
      <c r="BL171" s="17" t="s">
        <v>189</v>
      </c>
      <c r="BM171" s="202" t="s">
        <v>914</v>
      </c>
    </row>
    <row r="172" spans="1:65" s="13" customFormat="1" x14ac:dyDescent="0.2">
      <c r="B172" s="204"/>
      <c r="C172" s="205"/>
      <c r="D172" s="206" t="s">
        <v>191</v>
      </c>
      <c r="E172" s="207" t="s">
        <v>1</v>
      </c>
      <c r="F172" s="208" t="s">
        <v>364</v>
      </c>
      <c r="G172" s="205"/>
      <c r="H172" s="209">
        <v>90</v>
      </c>
      <c r="I172" s="210"/>
      <c r="J172" s="205"/>
      <c r="K172" s="205"/>
      <c r="L172" s="211"/>
      <c r="M172" s="212"/>
      <c r="N172" s="213"/>
      <c r="O172" s="213"/>
      <c r="P172" s="213"/>
      <c r="Q172" s="213"/>
      <c r="R172" s="213"/>
      <c r="S172" s="213"/>
      <c r="T172" s="214"/>
      <c r="AT172" s="215" t="s">
        <v>191</v>
      </c>
      <c r="AU172" s="215" t="s">
        <v>83</v>
      </c>
      <c r="AV172" s="13" t="s">
        <v>83</v>
      </c>
      <c r="AW172" s="13" t="s">
        <v>30</v>
      </c>
      <c r="AX172" s="13" t="s">
        <v>73</v>
      </c>
      <c r="AY172" s="215" t="s">
        <v>181</v>
      </c>
    </row>
    <row r="173" spans="1:65" s="14" customFormat="1" x14ac:dyDescent="0.2">
      <c r="B173" s="216"/>
      <c r="C173" s="217"/>
      <c r="D173" s="206" t="s">
        <v>191</v>
      </c>
      <c r="E173" s="218" t="s">
        <v>1</v>
      </c>
      <c r="F173" s="219" t="s">
        <v>193</v>
      </c>
      <c r="G173" s="217"/>
      <c r="H173" s="220">
        <v>90</v>
      </c>
      <c r="I173" s="221"/>
      <c r="J173" s="217"/>
      <c r="K173" s="217"/>
      <c r="L173" s="222"/>
      <c r="M173" s="223"/>
      <c r="N173" s="224"/>
      <c r="O173" s="224"/>
      <c r="P173" s="224"/>
      <c r="Q173" s="224"/>
      <c r="R173" s="224"/>
      <c r="S173" s="224"/>
      <c r="T173" s="225"/>
      <c r="AT173" s="226" t="s">
        <v>191</v>
      </c>
      <c r="AU173" s="226" t="s">
        <v>83</v>
      </c>
      <c r="AV173" s="14" t="s">
        <v>189</v>
      </c>
      <c r="AW173" s="14" t="s">
        <v>30</v>
      </c>
      <c r="AX173" s="14" t="s">
        <v>81</v>
      </c>
      <c r="AY173" s="226" t="s">
        <v>181</v>
      </c>
    </row>
    <row r="174" spans="1:65" s="2" customFormat="1" ht="16.5" customHeight="1" x14ac:dyDescent="0.2">
      <c r="A174" s="34"/>
      <c r="B174" s="35"/>
      <c r="C174" s="227" t="s">
        <v>8</v>
      </c>
      <c r="D174" s="227" t="s">
        <v>212</v>
      </c>
      <c r="E174" s="228" t="s">
        <v>432</v>
      </c>
      <c r="F174" s="229" t="s">
        <v>433</v>
      </c>
      <c r="G174" s="230" t="s">
        <v>227</v>
      </c>
      <c r="H174" s="231">
        <v>55</v>
      </c>
      <c r="I174" s="232"/>
      <c r="J174" s="233">
        <f>ROUND(I174*H174,2)</f>
        <v>0</v>
      </c>
      <c r="K174" s="229" t="s">
        <v>188</v>
      </c>
      <c r="L174" s="234"/>
      <c r="M174" s="235" t="s">
        <v>1</v>
      </c>
      <c r="N174" s="236" t="s">
        <v>38</v>
      </c>
      <c r="O174" s="71"/>
      <c r="P174" s="200">
        <f>O174*H174</f>
        <v>0</v>
      </c>
      <c r="Q174" s="200">
        <v>0</v>
      </c>
      <c r="R174" s="200">
        <f>Q174*H174</f>
        <v>0</v>
      </c>
      <c r="S174" s="200">
        <v>0</v>
      </c>
      <c r="T174" s="201">
        <f>S174*H174</f>
        <v>0</v>
      </c>
      <c r="U174" s="34"/>
      <c r="V174" s="34"/>
      <c r="W174" s="34"/>
      <c r="X174" s="34"/>
      <c r="Y174" s="34"/>
      <c r="Z174" s="34"/>
      <c r="AA174" s="34"/>
      <c r="AB174" s="34"/>
      <c r="AC174" s="34"/>
      <c r="AD174" s="34"/>
      <c r="AE174" s="34"/>
      <c r="AR174" s="202" t="s">
        <v>216</v>
      </c>
      <c r="AT174" s="202" t="s">
        <v>212</v>
      </c>
      <c r="AU174" s="202" t="s">
        <v>83</v>
      </c>
      <c r="AY174" s="17" t="s">
        <v>181</v>
      </c>
      <c r="BE174" s="203">
        <f>IF(N174="základní",J174,0)</f>
        <v>0</v>
      </c>
      <c r="BF174" s="203">
        <f>IF(N174="snížená",J174,0)</f>
        <v>0</v>
      </c>
      <c r="BG174" s="203">
        <f>IF(N174="zákl. přenesená",J174,0)</f>
        <v>0</v>
      </c>
      <c r="BH174" s="203">
        <f>IF(N174="sníž. přenesená",J174,0)</f>
        <v>0</v>
      </c>
      <c r="BI174" s="203">
        <f>IF(N174="nulová",J174,0)</f>
        <v>0</v>
      </c>
      <c r="BJ174" s="17" t="s">
        <v>81</v>
      </c>
      <c r="BK174" s="203">
        <f>ROUND(I174*H174,2)</f>
        <v>0</v>
      </c>
      <c r="BL174" s="17" t="s">
        <v>189</v>
      </c>
      <c r="BM174" s="202" t="s">
        <v>915</v>
      </c>
    </row>
    <row r="175" spans="1:65" s="13" customFormat="1" x14ac:dyDescent="0.2">
      <c r="B175" s="204"/>
      <c r="C175" s="205"/>
      <c r="D175" s="206" t="s">
        <v>191</v>
      </c>
      <c r="E175" s="207" t="s">
        <v>1</v>
      </c>
      <c r="F175" s="208" t="s">
        <v>480</v>
      </c>
      <c r="G175" s="205"/>
      <c r="H175" s="209">
        <v>55</v>
      </c>
      <c r="I175" s="210"/>
      <c r="J175" s="205"/>
      <c r="K175" s="205"/>
      <c r="L175" s="211"/>
      <c r="M175" s="212"/>
      <c r="N175" s="213"/>
      <c r="O175" s="213"/>
      <c r="P175" s="213"/>
      <c r="Q175" s="213"/>
      <c r="R175" s="213"/>
      <c r="S175" s="213"/>
      <c r="T175" s="214"/>
      <c r="AT175" s="215" t="s">
        <v>191</v>
      </c>
      <c r="AU175" s="215" t="s">
        <v>83</v>
      </c>
      <c r="AV175" s="13" t="s">
        <v>83</v>
      </c>
      <c r="AW175" s="13" t="s">
        <v>30</v>
      </c>
      <c r="AX175" s="13" t="s">
        <v>73</v>
      </c>
      <c r="AY175" s="215" t="s">
        <v>181</v>
      </c>
    </row>
    <row r="176" spans="1:65" s="14" customFormat="1" x14ac:dyDescent="0.2">
      <c r="B176" s="216"/>
      <c r="C176" s="217"/>
      <c r="D176" s="206" t="s">
        <v>191</v>
      </c>
      <c r="E176" s="218" t="s">
        <v>1</v>
      </c>
      <c r="F176" s="219" t="s">
        <v>193</v>
      </c>
      <c r="G176" s="217"/>
      <c r="H176" s="220">
        <v>55</v>
      </c>
      <c r="I176" s="221"/>
      <c r="J176" s="217"/>
      <c r="K176" s="217"/>
      <c r="L176" s="222"/>
      <c r="M176" s="223"/>
      <c r="N176" s="224"/>
      <c r="O176" s="224"/>
      <c r="P176" s="224"/>
      <c r="Q176" s="224"/>
      <c r="R176" s="224"/>
      <c r="S176" s="224"/>
      <c r="T176" s="225"/>
      <c r="AT176" s="226" t="s">
        <v>191</v>
      </c>
      <c r="AU176" s="226" t="s">
        <v>83</v>
      </c>
      <c r="AV176" s="14" t="s">
        <v>189</v>
      </c>
      <c r="AW176" s="14" t="s">
        <v>30</v>
      </c>
      <c r="AX176" s="14" t="s">
        <v>81</v>
      </c>
      <c r="AY176" s="226" t="s">
        <v>181</v>
      </c>
    </row>
    <row r="177" spans="1:65" s="2" customFormat="1" ht="16.5" customHeight="1" x14ac:dyDescent="0.2">
      <c r="A177" s="34"/>
      <c r="B177" s="35"/>
      <c r="C177" s="227" t="s">
        <v>269</v>
      </c>
      <c r="D177" s="227" t="s">
        <v>212</v>
      </c>
      <c r="E177" s="228" t="s">
        <v>845</v>
      </c>
      <c r="F177" s="229" t="s">
        <v>846</v>
      </c>
      <c r="G177" s="230" t="s">
        <v>215</v>
      </c>
      <c r="H177" s="231">
        <v>40.5</v>
      </c>
      <c r="I177" s="232"/>
      <c r="J177" s="233">
        <f>ROUND(I177*H177,2)</f>
        <v>0</v>
      </c>
      <c r="K177" s="229" t="s">
        <v>188</v>
      </c>
      <c r="L177" s="234"/>
      <c r="M177" s="235" t="s">
        <v>1</v>
      </c>
      <c r="N177" s="236" t="s">
        <v>38</v>
      </c>
      <c r="O177" s="71"/>
      <c r="P177" s="200">
        <f>O177*H177</f>
        <v>0</v>
      </c>
      <c r="Q177" s="200">
        <v>1</v>
      </c>
      <c r="R177" s="200">
        <f>Q177*H177</f>
        <v>40.5</v>
      </c>
      <c r="S177" s="200">
        <v>0</v>
      </c>
      <c r="T177" s="201">
        <f>S177*H177</f>
        <v>0</v>
      </c>
      <c r="U177" s="34"/>
      <c r="V177" s="34"/>
      <c r="W177" s="34"/>
      <c r="X177" s="34"/>
      <c r="Y177" s="34"/>
      <c r="Z177" s="34"/>
      <c r="AA177" s="34"/>
      <c r="AB177" s="34"/>
      <c r="AC177" s="34"/>
      <c r="AD177" s="34"/>
      <c r="AE177" s="34"/>
      <c r="AR177" s="202" t="s">
        <v>216</v>
      </c>
      <c r="AT177" s="202" t="s">
        <v>212</v>
      </c>
      <c r="AU177" s="202" t="s">
        <v>83</v>
      </c>
      <c r="AY177" s="17" t="s">
        <v>181</v>
      </c>
      <c r="BE177" s="203">
        <f>IF(N177="základní",J177,0)</f>
        <v>0</v>
      </c>
      <c r="BF177" s="203">
        <f>IF(N177="snížená",J177,0)</f>
        <v>0</v>
      </c>
      <c r="BG177" s="203">
        <f>IF(N177="zákl. přenesená",J177,0)</f>
        <v>0</v>
      </c>
      <c r="BH177" s="203">
        <f>IF(N177="sníž. přenesená",J177,0)</f>
        <v>0</v>
      </c>
      <c r="BI177" s="203">
        <f>IF(N177="nulová",J177,0)</f>
        <v>0</v>
      </c>
      <c r="BJ177" s="17" t="s">
        <v>81</v>
      </c>
      <c r="BK177" s="203">
        <f>ROUND(I177*H177,2)</f>
        <v>0</v>
      </c>
      <c r="BL177" s="17" t="s">
        <v>189</v>
      </c>
      <c r="BM177" s="202" t="s">
        <v>916</v>
      </c>
    </row>
    <row r="178" spans="1:65" s="13" customFormat="1" x14ac:dyDescent="0.2">
      <c r="B178" s="204"/>
      <c r="C178" s="205"/>
      <c r="D178" s="206" t="s">
        <v>191</v>
      </c>
      <c r="E178" s="207" t="s">
        <v>1</v>
      </c>
      <c r="F178" s="208" t="s">
        <v>848</v>
      </c>
      <c r="G178" s="205"/>
      <c r="H178" s="209">
        <v>40.5</v>
      </c>
      <c r="I178" s="210"/>
      <c r="J178" s="205"/>
      <c r="K178" s="205"/>
      <c r="L178" s="211"/>
      <c r="M178" s="212"/>
      <c r="N178" s="213"/>
      <c r="O178" s="213"/>
      <c r="P178" s="213"/>
      <c r="Q178" s="213"/>
      <c r="R178" s="213"/>
      <c r="S178" s="213"/>
      <c r="T178" s="214"/>
      <c r="AT178" s="215" t="s">
        <v>191</v>
      </c>
      <c r="AU178" s="215" t="s">
        <v>83</v>
      </c>
      <c r="AV178" s="13" t="s">
        <v>83</v>
      </c>
      <c r="AW178" s="13" t="s">
        <v>30</v>
      </c>
      <c r="AX178" s="13" t="s">
        <v>73</v>
      </c>
      <c r="AY178" s="215" t="s">
        <v>181</v>
      </c>
    </row>
    <row r="179" spans="1:65" s="14" customFormat="1" x14ac:dyDescent="0.2">
      <c r="B179" s="216"/>
      <c r="C179" s="217"/>
      <c r="D179" s="206" t="s">
        <v>191</v>
      </c>
      <c r="E179" s="218" t="s">
        <v>1</v>
      </c>
      <c r="F179" s="219" t="s">
        <v>193</v>
      </c>
      <c r="G179" s="217"/>
      <c r="H179" s="220">
        <v>40.5</v>
      </c>
      <c r="I179" s="221"/>
      <c r="J179" s="217"/>
      <c r="K179" s="217"/>
      <c r="L179" s="222"/>
      <c r="M179" s="223"/>
      <c r="N179" s="224"/>
      <c r="O179" s="224"/>
      <c r="P179" s="224"/>
      <c r="Q179" s="224"/>
      <c r="R179" s="224"/>
      <c r="S179" s="224"/>
      <c r="T179" s="225"/>
      <c r="AT179" s="226" t="s">
        <v>191</v>
      </c>
      <c r="AU179" s="226" t="s">
        <v>83</v>
      </c>
      <c r="AV179" s="14" t="s">
        <v>189</v>
      </c>
      <c r="AW179" s="14" t="s">
        <v>30</v>
      </c>
      <c r="AX179" s="14" t="s">
        <v>81</v>
      </c>
      <c r="AY179" s="226" t="s">
        <v>181</v>
      </c>
    </row>
    <row r="180" spans="1:65" s="2" customFormat="1" ht="16.5" customHeight="1" x14ac:dyDescent="0.2">
      <c r="A180" s="34"/>
      <c r="B180" s="35"/>
      <c r="C180" s="227" t="s">
        <v>276</v>
      </c>
      <c r="D180" s="227" t="s">
        <v>212</v>
      </c>
      <c r="E180" s="228" t="s">
        <v>377</v>
      </c>
      <c r="F180" s="229" t="s">
        <v>378</v>
      </c>
      <c r="G180" s="230" t="s">
        <v>379</v>
      </c>
      <c r="H180" s="231">
        <v>15</v>
      </c>
      <c r="I180" s="232"/>
      <c r="J180" s="233">
        <f>ROUND(I180*H180,2)</f>
        <v>0</v>
      </c>
      <c r="K180" s="229" t="s">
        <v>188</v>
      </c>
      <c r="L180" s="234"/>
      <c r="M180" s="235" t="s">
        <v>1</v>
      </c>
      <c r="N180" s="236" t="s">
        <v>38</v>
      </c>
      <c r="O180" s="71"/>
      <c r="P180" s="200">
        <f>O180*H180</f>
        <v>0</v>
      </c>
      <c r="Q180" s="200">
        <v>0</v>
      </c>
      <c r="R180" s="200">
        <f>Q180*H180</f>
        <v>0</v>
      </c>
      <c r="S180" s="200">
        <v>0</v>
      </c>
      <c r="T180" s="201">
        <f>S180*H180</f>
        <v>0</v>
      </c>
      <c r="U180" s="34"/>
      <c r="V180" s="34"/>
      <c r="W180" s="34"/>
      <c r="X180" s="34"/>
      <c r="Y180" s="34"/>
      <c r="Z180" s="34"/>
      <c r="AA180" s="34"/>
      <c r="AB180" s="34"/>
      <c r="AC180" s="34"/>
      <c r="AD180" s="34"/>
      <c r="AE180" s="34"/>
      <c r="AR180" s="202" t="s">
        <v>216</v>
      </c>
      <c r="AT180" s="202" t="s">
        <v>212</v>
      </c>
      <c r="AU180" s="202" t="s">
        <v>83</v>
      </c>
      <c r="AY180" s="17" t="s">
        <v>181</v>
      </c>
      <c r="BE180" s="203">
        <f>IF(N180="základní",J180,0)</f>
        <v>0</v>
      </c>
      <c r="BF180" s="203">
        <f>IF(N180="snížená",J180,0)</f>
        <v>0</v>
      </c>
      <c r="BG180" s="203">
        <f>IF(N180="zákl. přenesená",J180,0)</f>
        <v>0</v>
      </c>
      <c r="BH180" s="203">
        <f>IF(N180="sníž. přenesená",J180,0)</f>
        <v>0</v>
      </c>
      <c r="BI180" s="203">
        <f>IF(N180="nulová",J180,0)</f>
        <v>0</v>
      </c>
      <c r="BJ180" s="17" t="s">
        <v>81</v>
      </c>
      <c r="BK180" s="203">
        <f>ROUND(I180*H180,2)</f>
        <v>0</v>
      </c>
      <c r="BL180" s="17" t="s">
        <v>189</v>
      </c>
      <c r="BM180" s="202" t="s">
        <v>917</v>
      </c>
    </row>
    <row r="181" spans="1:65" s="13" customFormat="1" x14ac:dyDescent="0.2">
      <c r="B181" s="204"/>
      <c r="C181" s="205"/>
      <c r="D181" s="206" t="s">
        <v>191</v>
      </c>
      <c r="E181" s="207" t="s">
        <v>1</v>
      </c>
      <c r="F181" s="208" t="s">
        <v>853</v>
      </c>
      <c r="G181" s="205"/>
      <c r="H181" s="209">
        <v>15</v>
      </c>
      <c r="I181" s="210"/>
      <c r="J181" s="205"/>
      <c r="K181" s="205"/>
      <c r="L181" s="211"/>
      <c r="M181" s="212"/>
      <c r="N181" s="213"/>
      <c r="O181" s="213"/>
      <c r="P181" s="213"/>
      <c r="Q181" s="213"/>
      <c r="R181" s="213"/>
      <c r="S181" s="213"/>
      <c r="T181" s="214"/>
      <c r="AT181" s="215" t="s">
        <v>191</v>
      </c>
      <c r="AU181" s="215" t="s">
        <v>83</v>
      </c>
      <c r="AV181" s="13" t="s">
        <v>83</v>
      </c>
      <c r="AW181" s="13" t="s">
        <v>30</v>
      </c>
      <c r="AX181" s="13" t="s">
        <v>73</v>
      </c>
      <c r="AY181" s="215" t="s">
        <v>181</v>
      </c>
    </row>
    <row r="182" spans="1:65" s="14" customFormat="1" x14ac:dyDescent="0.2">
      <c r="B182" s="216"/>
      <c r="C182" s="217"/>
      <c r="D182" s="206" t="s">
        <v>191</v>
      </c>
      <c r="E182" s="218" t="s">
        <v>1</v>
      </c>
      <c r="F182" s="219" t="s">
        <v>193</v>
      </c>
      <c r="G182" s="217"/>
      <c r="H182" s="220">
        <v>15</v>
      </c>
      <c r="I182" s="221"/>
      <c r="J182" s="217"/>
      <c r="K182" s="217"/>
      <c r="L182" s="222"/>
      <c r="M182" s="223"/>
      <c r="N182" s="224"/>
      <c r="O182" s="224"/>
      <c r="P182" s="224"/>
      <c r="Q182" s="224"/>
      <c r="R182" s="224"/>
      <c r="S182" s="224"/>
      <c r="T182" s="225"/>
      <c r="AT182" s="226" t="s">
        <v>191</v>
      </c>
      <c r="AU182" s="226" t="s">
        <v>83</v>
      </c>
      <c r="AV182" s="14" t="s">
        <v>189</v>
      </c>
      <c r="AW182" s="14" t="s">
        <v>30</v>
      </c>
      <c r="AX182" s="14" t="s">
        <v>81</v>
      </c>
      <c r="AY182" s="226" t="s">
        <v>181</v>
      </c>
    </row>
    <row r="183" spans="1:65" s="2" customFormat="1" ht="55.5" customHeight="1" x14ac:dyDescent="0.2">
      <c r="A183" s="34"/>
      <c r="B183" s="35"/>
      <c r="C183" s="191" t="s">
        <v>282</v>
      </c>
      <c r="D183" s="191" t="s">
        <v>184</v>
      </c>
      <c r="E183" s="192" t="s">
        <v>446</v>
      </c>
      <c r="F183" s="193" t="s">
        <v>447</v>
      </c>
      <c r="G183" s="194" t="s">
        <v>187</v>
      </c>
      <c r="H183" s="195">
        <v>78.75</v>
      </c>
      <c r="I183" s="196"/>
      <c r="J183" s="197">
        <f>ROUND(I183*H183,2)</f>
        <v>0</v>
      </c>
      <c r="K183" s="193" t="s">
        <v>188</v>
      </c>
      <c r="L183" s="39"/>
      <c r="M183" s="198" t="s">
        <v>1</v>
      </c>
      <c r="N183" s="199" t="s">
        <v>38</v>
      </c>
      <c r="O183" s="71"/>
      <c r="P183" s="200">
        <f>O183*H183</f>
        <v>0</v>
      </c>
      <c r="Q183" s="200">
        <v>0</v>
      </c>
      <c r="R183" s="200">
        <f>Q183*H183</f>
        <v>0</v>
      </c>
      <c r="S183" s="200">
        <v>0</v>
      </c>
      <c r="T183" s="201">
        <f>S183*H183</f>
        <v>0</v>
      </c>
      <c r="U183" s="34"/>
      <c r="V183" s="34"/>
      <c r="W183" s="34"/>
      <c r="X183" s="34"/>
      <c r="Y183" s="34"/>
      <c r="Z183" s="34"/>
      <c r="AA183" s="34"/>
      <c r="AB183" s="34"/>
      <c r="AC183" s="34"/>
      <c r="AD183" s="34"/>
      <c r="AE183" s="34"/>
      <c r="AR183" s="202" t="s">
        <v>189</v>
      </c>
      <c r="AT183" s="202" t="s">
        <v>184</v>
      </c>
      <c r="AU183" s="202" t="s">
        <v>83</v>
      </c>
      <c r="AY183" s="17" t="s">
        <v>181</v>
      </c>
      <c r="BE183" s="203">
        <f>IF(N183="základní",J183,0)</f>
        <v>0</v>
      </c>
      <c r="BF183" s="203">
        <f>IF(N183="snížená",J183,0)</f>
        <v>0</v>
      </c>
      <c r="BG183" s="203">
        <f>IF(N183="zákl. přenesená",J183,0)</f>
        <v>0</v>
      </c>
      <c r="BH183" s="203">
        <f>IF(N183="sníž. přenesená",J183,0)</f>
        <v>0</v>
      </c>
      <c r="BI183" s="203">
        <f>IF(N183="nulová",J183,0)</f>
        <v>0</v>
      </c>
      <c r="BJ183" s="17" t="s">
        <v>81</v>
      </c>
      <c r="BK183" s="203">
        <f>ROUND(I183*H183,2)</f>
        <v>0</v>
      </c>
      <c r="BL183" s="17" t="s">
        <v>189</v>
      </c>
      <c r="BM183" s="202" t="s">
        <v>918</v>
      </c>
    </row>
    <row r="184" spans="1:65" s="13" customFormat="1" x14ac:dyDescent="0.2">
      <c r="B184" s="204"/>
      <c r="C184" s="205"/>
      <c r="D184" s="206" t="s">
        <v>191</v>
      </c>
      <c r="E184" s="207" t="s">
        <v>1</v>
      </c>
      <c r="F184" s="208" t="s">
        <v>859</v>
      </c>
      <c r="G184" s="205"/>
      <c r="H184" s="209">
        <v>78.75</v>
      </c>
      <c r="I184" s="210"/>
      <c r="J184" s="205"/>
      <c r="K184" s="205"/>
      <c r="L184" s="211"/>
      <c r="M184" s="212"/>
      <c r="N184" s="213"/>
      <c r="O184" s="213"/>
      <c r="P184" s="213"/>
      <c r="Q184" s="213"/>
      <c r="R184" s="213"/>
      <c r="S184" s="213"/>
      <c r="T184" s="214"/>
      <c r="AT184" s="215" t="s">
        <v>191</v>
      </c>
      <c r="AU184" s="215" t="s">
        <v>83</v>
      </c>
      <c r="AV184" s="13" t="s">
        <v>83</v>
      </c>
      <c r="AW184" s="13" t="s">
        <v>30</v>
      </c>
      <c r="AX184" s="13" t="s">
        <v>73</v>
      </c>
      <c r="AY184" s="215" t="s">
        <v>181</v>
      </c>
    </row>
    <row r="185" spans="1:65" s="14" customFormat="1" x14ac:dyDescent="0.2">
      <c r="B185" s="216"/>
      <c r="C185" s="217"/>
      <c r="D185" s="206" t="s">
        <v>191</v>
      </c>
      <c r="E185" s="218" t="s">
        <v>1</v>
      </c>
      <c r="F185" s="219" t="s">
        <v>193</v>
      </c>
      <c r="G185" s="217"/>
      <c r="H185" s="220">
        <v>78.75</v>
      </c>
      <c r="I185" s="221"/>
      <c r="J185" s="217"/>
      <c r="K185" s="217"/>
      <c r="L185" s="222"/>
      <c r="M185" s="223"/>
      <c r="N185" s="224"/>
      <c r="O185" s="224"/>
      <c r="P185" s="224"/>
      <c r="Q185" s="224"/>
      <c r="R185" s="224"/>
      <c r="S185" s="224"/>
      <c r="T185" s="225"/>
      <c r="AT185" s="226" t="s">
        <v>191</v>
      </c>
      <c r="AU185" s="226" t="s">
        <v>83</v>
      </c>
      <c r="AV185" s="14" t="s">
        <v>189</v>
      </c>
      <c r="AW185" s="14" t="s">
        <v>30</v>
      </c>
      <c r="AX185" s="14" t="s">
        <v>81</v>
      </c>
      <c r="AY185" s="226" t="s">
        <v>181</v>
      </c>
    </row>
    <row r="186" spans="1:65" s="2" customFormat="1" ht="55.5" customHeight="1" x14ac:dyDescent="0.2">
      <c r="A186" s="34"/>
      <c r="B186" s="35"/>
      <c r="C186" s="191" t="s">
        <v>288</v>
      </c>
      <c r="D186" s="191" t="s">
        <v>184</v>
      </c>
      <c r="E186" s="192" t="s">
        <v>860</v>
      </c>
      <c r="F186" s="193" t="s">
        <v>861</v>
      </c>
      <c r="G186" s="194" t="s">
        <v>187</v>
      </c>
      <c r="H186" s="195">
        <v>90</v>
      </c>
      <c r="I186" s="196"/>
      <c r="J186" s="197">
        <f>ROUND(I186*H186,2)</f>
        <v>0</v>
      </c>
      <c r="K186" s="193" t="s">
        <v>188</v>
      </c>
      <c r="L186" s="39"/>
      <c r="M186" s="198" t="s">
        <v>1</v>
      </c>
      <c r="N186" s="199" t="s">
        <v>38</v>
      </c>
      <c r="O186" s="71"/>
      <c r="P186" s="200">
        <f>O186*H186</f>
        <v>0</v>
      </c>
      <c r="Q186" s="200">
        <v>0</v>
      </c>
      <c r="R186" s="200">
        <f>Q186*H186</f>
        <v>0</v>
      </c>
      <c r="S186" s="200">
        <v>0</v>
      </c>
      <c r="T186" s="201">
        <f>S186*H186</f>
        <v>0</v>
      </c>
      <c r="U186" s="34"/>
      <c r="V186" s="34"/>
      <c r="W186" s="34"/>
      <c r="X186" s="34"/>
      <c r="Y186" s="34"/>
      <c r="Z186" s="34"/>
      <c r="AA186" s="34"/>
      <c r="AB186" s="34"/>
      <c r="AC186" s="34"/>
      <c r="AD186" s="34"/>
      <c r="AE186" s="34"/>
      <c r="AR186" s="202" t="s">
        <v>189</v>
      </c>
      <c r="AT186" s="202" t="s">
        <v>184</v>
      </c>
      <c r="AU186" s="202" t="s">
        <v>83</v>
      </c>
      <c r="AY186" s="17" t="s">
        <v>181</v>
      </c>
      <c r="BE186" s="203">
        <f>IF(N186="základní",J186,0)</f>
        <v>0</v>
      </c>
      <c r="BF186" s="203">
        <f>IF(N186="snížená",J186,0)</f>
        <v>0</v>
      </c>
      <c r="BG186" s="203">
        <f>IF(N186="zákl. přenesená",J186,0)</f>
        <v>0</v>
      </c>
      <c r="BH186" s="203">
        <f>IF(N186="sníž. přenesená",J186,0)</f>
        <v>0</v>
      </c>
      <c r="BI186" s="203">
        <f>IF(N186="nulová",J186,0)</f>
        <v>0</v>
      </c>
      <c r="BJ186" s="17" t="s">
        <v>81</v>
      </c>
      <c r="BK186" s="203">
        <f>ROUND(I186*H186,2)</f>
        <v>0</v>
      </c>
      <c r="BL186" s="17" t="s">
        <v>189</v>
      </c>
      <c r="BM186" s="202" t="s">
        <v>919</v>
      </c>
    </row>
    <row r="187" spans="1:65" s="13" customFormat="1" x14ac:dyDescent="0.2">
      <c r="B187" s="204"/>
      <c r="C187" s="205"/>
      <c r="D187" s="206" t="s">
        <v>191</v>
      </c>
      <c r="E187" s="207" t="s">
        <v>1</v>
      </c>
      <c r="F187" s="208" t="s">
        <v>364</v>
      </c>
      <c r="G187" s="205"/>
      <c r="H187" s="209">
        <v>90</v>
      </c>
      <c r="I187" s="210"/>
      <c r="J187" s="205"/>
      <c r="K187" s="205"/>
      <c r="L187" s="211"/>
      <c r="M187" s="212"/>
      <c r="N187" s="213"/>
      <c r="O187" s="213"/>
      <c r="P187" s="213"/>
      <c r="Q187" s="213"/>
      <c r="R187" s="213"/>
      <c r="S187" s="213"/>
      <c r="T187" s="214"/>
      <c r="AT187" s="215" t="s">
        <v>191</v>
      </c>
      <c r="AU187" s="215" t="s">
        <v>83</v>
      </c>
      <c r="AV187" s="13" t="s">
        <v>83</v>
      </c>
      <c r="AW187" s="13" t="s">
        <v>30</v>
      </c>
      <c r="AX187" s="13" t="s">
        <v>73</v>
      </c>
      <c r="AY187" s="215" t="s">
        <v>181</v>
      </c>
    </row>
    <row r="188" spans="1:65" s="14" customFormat="1" x14ac:dyDescent="0.2">
      <c r="B188" s="216"/>
      <c r="C188" s="217"/>
      <c r="D188" s="206" t="s">
        <v>191</v>
      </c>
      <c r="E188" s="218" t="s">
        <v>1</v>
      </c>
      <c r="F188" s="219" t="s">
        <v>193</v>
      </c>
      <c r="G188" s="217"/>
      <c r="H188" s="220">
        <v>90</v>
      </c>
      <c r="I188" s="221"/>
      <c r="J188" s="217"/>
      <c r="K188" s="217"/>
      <c r="L188" s="222"/>
      <c r="M188" s="223"/>
      <c r="N188" s="224"/>
      <c r="O188" s="224"/>
      <c r="P188" s="224"/>
      <c r="Q188" s="224"/>
      <c r="R188" s="224"/>
      <c r="S188" s="224"/>
      <c r="T188" s="225"/>
      <c r="AT188" s="226" t="s">
        <v>191</v>
      </c>
      <c r="AU188" s="226" t="s">
        <v>83</v>
      </c>
      <c r="AV188" s="14" t="s">
        <v>189</v>
      </c>
      <c r="AW188" s="14" t="s">
        <v>30</v>
      </c>
      <c r="AX188" s="14" t="s">
        <v>81</v>
      </c>
      <c r="AY188" s="226" t="s">
        <v>181</v>
      </c>
    </row>
    <row r="189" spans="1:65" s="12" customFormat="1" ht="25.9" customHeight="1" x14ac:dyDescent="0.2">
      <c r="B189" s="175"/>
      <c r="C189" s="176"/>
      <c r="D189" s="177" t="s">
        <v>72</v>
      </c>
      <c r="E189" s="178" t="s">
        <v>450</v>
      </c>
      <c r="F189" s="178" t="s">
        <v>451</v>
      </c>
      <c r="G189" s="176"/>
      <c r="H189" s="176"/>
      <c r="I189" s="179"/>
      <c r="J189" s="180">
        <f>BK189</f>
        <v>0</v>
      </c>
      <c r="K189" s="176"/>
      <c r="L189" s="181"/>
      <c r="M189" s="182"/>
      <c r="N189" s="183"/>
      <c r="O189" s="183"/>
      <c r="P189" s="184">
        <f>SUM(P190:P209)</f>
        <v>0</v>
      </c>
      <c r="Q189" s="183"/>
      <c r="R189" s="184">
        <f>SUM(R190:R209)</f>
        <v>3.6180000000000003</v>
      </c>
      <c r="S189" s="183"/>
      <c r="T189" s="185">
        <f>SUM(T190:T209)</f>
        <v>0</v>
      </c>
      <c r="AR189" s="186" t="s">
        <v>189</v>
      </c>
      <c r="AT189" s="187" t="s">
        <v>72</v>
      </c>
      <c r="AU189" s="187" t="s">
        <v>73</v>
      </c>
      <c r="AY189" s="186" t="s">
        <v>181</v>
      </c>
      <c r="BK189" s="188">
        <f>SUM(BK190:BK209)</f>
        <v>0</v>
      </c>
    </row>
    <row r="190" spans="1:65" s="2" customFormat="1" ht="128.65" customHeight="1" x14ac:dyDescent="0.2">
      <c r="A190" s="34"/>
      <c r="B190" s="35"/>
      <c r="C190" s="191" t="s">
        <v>292</v>
      </c>
      <c r="D190" s="191" t="s">
        <v>184</v>
      </c>
      <c r="E190" s="192" t="s">
        <v>863</v>
      </c>
      <c r="F190" s="193" t="s">
        <v>864</v>
      </c>
      <c r="G190" s="194" t="s">
        <v>215</v>
      </c>
      <c r="H190" s="195">
        <v>144.25399999999999</v>
      </c>
      <c r="I190" s="196"/>
      <c r="J190" s="197">
        <f>ROUND(I190*H190,2)</f>
        <v>0</v>
      </c>
      <c r="K190" s="193" t="s">
        <v>188</v>
      </c>
      <c r="L190" s="39"/>
      <c r="M190" s="198" t="s">
        <v>1</v>
      </c>
      <c r="N190" s="199" t="s">
        <v>38</v>
      </c>
      <c r="O190" s="71"/>
      <c r="P190" s="200">
        <f>O190*H190</f>
        <v>0</v>
      </c>
      <c r="Q190" s="200">
        <v>0</v>
      </c>
      <c r="R190" s="200">
        <f>Q190*H190</f>
        <v>0</v>
      </c>
      <c r="S190" s="200">
        <v>0</v>
      </c>
      <c r="T190" s="201">
        <f>S190*H190</f>
        <v>0</v>
      </c>
      <c r="U190" s="34"/>
      <c r="V190" s="34"/>
      <c r="W190" s="34"/>
      <c r="X190" s="34"/>
      <c r="Y190" s="34"/>
      <c r="Z190" s="34"/>
      <c r="AA190" s="34"/>
      <c r="AB190" s="34"/>
      <c r="AC190" s="34"/>
      <c r="AD190" s="34"/>
      <c r="AE190" s="34"/>
      <c r="AR190" s="202" t="s">
        <v>455</v>
      </c>
      <c r="AT190" s="202" t="s">
        <v>184</v>
      </c>
      <c r="AU190" s="202" t="s">
        <v>81</v>
      </c>
      <c r="AY190" s="17" t="s">
        <v>181</v>
      </c>
      <c r="BE190" s="203">
        <f>IF(N190="základní",J190,0)</f>
        <v>0</v>
      </c>
      <c r="BF190" s="203">
        <f>IF(N190="snížená",J190,0)</f>
        <v>0</v>
      </c>
      <c r="BG190" s="203">
        <f>IF(N190="zákl. přenesená",J190,0)</f>
        <v>0</v>
      </c>
      <c r="BH190" s="203">
        <f>IF(N190="sníž. přenesená",J190,0)</f>
        <v>0</v>
      </c>
      <c r="BI190" s="203">
        <f>IF(N190="nulová",J190,0)</f>
        <v>0</v>
      </c>
      <c r="BJ190" s="17" t="s">
        <v>81</v>
      </c>
      <c r="BK190" s="203">
        <f>ROUND(I190*H190,2)</f>
        <v>0</v>
      </c>
      <c r="BL190" s="17" t="s">
        <v>455</v>
      </c>
      <c r="BM190" s="202" t="s">
        <v>920</v>
      </c>
    </row>
    <row r="191" spans="1:65" s="13" customFormat="1" x14ac:dyDescent="0.2">
      <c r="B191" s="204"/>
      <c r="C191" s="205"/>
      <c r="D191" s="206" t="s">
        <v>191</v>
      </c>
      <c r="E191" s="207" t="s">
        <v>1</v>
      </c>
      <c r="F191" s="208" t="s">
        <v>921</v>
      </c>
      <c r="G191" s="205"/>
      <c r="H191" s="209">
        <v>58.753999999999998</v>
      </c>
      <c r="I191" s="210"/>
      <c r="J191" s="205"/>
      <c r="K191" s="205"/>
      <c r="L191" s="211"/>
      <c r="M191" s="212"/>
      <c r="N191" s="213"/>
      <c r="O191" s="213"/>
      <c r="P191" s="213"/>
      <c r="Q191" s="213"/>
      <c r="R191" s="213"/>
      <c r="S191" s="213"/>
      <c r="T191" s="214"/>
      <c r="AT191" s="215" t="s">
        <v>191</v>
      </c>
      <c r="AU191" s="215" t="s">
        <v>81</v>
      </c>
      <c r="AV191" s="13" t="s">
        <v>83</v>
      </c>
      <c r="AW191" s="13" t="s">
        <v>30</v>
      </c>
      <c r="AX191" s="13" t="s">
        <v>73</v>
      </c>
      <c r="AY191" s="215" t="s">
        <v>181</v>
      </c>
    </row>
    <row r="192" spans="1:65" s="13" customFormat="1" x14ac:dyDescent="0.2">
      <c r="B192" s="204"/>
      <c r="C192" s="205"/>
      <c r="D192" s="206" t="s">
        <v>191</v>
      </c>
      <c r="E192" s="207" t="s">
        <v>1</v>
      </c>
      <c r="F192" s="208" t="s">
        <v>922</v>
      </c>
      <c r="G192" s="205"/>
      <c r="H192" s="209">
        <v>85.5</v>
      </c>
      <c r="I192" s="210"/>
      <c r="J192" s="205"/>
      <c r="K192" s="205"/>
      <c r="L192" s="211"/>
      <c r="M192" s="212"/>
      <c r="N192" s="213"/>
      <c r="O192" s="213"/>
      <c r="P192" s="213"/>
      <c r="Q192" s="213"/>
      <c r="R192" s="213"/>
      <c r="S192" s="213"/>
      <c r="T192" s="214"/>
      <c r="AT192" s="215" t="s">
        <v>191</v>
      </c>
      <c r="AU192" s="215" t="s">
        <v>81</v>
      </c>
      <c r="AV192" s="13" t="s">
        <v>83</v>
      </c>
      <c r="AW192" s="13" t="s">
        <v>30</v>
      </c>
      <c r="AX192" s="13" t="s">
        <v>73</v>
      </c>
      <c r="AY192" s="215" t="s">
        <v>181</v>
      </c>
    </row>
    <row r="193" spans="1:65" s="14" customFormat="1" x14ac:dyDescent="0.2">
      <c r="B193" s="216"/>
      <c r="C193" s="217"/>
      <c r="D193" s="206" t="s">
        <v>191</v>
      </c>
      <c r="E193" s="218" t="s">
        <v>1</v>
      </c>
      <c r="F193" s="219" t="s">
        <v>193</v>
      </c>
      <c r="G193" s="217"/>
      <c r="H193" s="220">
        <v>144.25399999999999</v>
      </c>
      <c r="I193" s="221"/>
      <c r="J193" s="217"/>
      <c r="K193" s="217"/>
      <c r="L193" s="222"/>
      <c r="M193" s="223"/>
      <c r="N193" s="224"/>
      <c r="O193" s="224"/>
      <c r="P193" s="224"/>
      <c r="Q193" s="224"/>
      <c r="R193" s="224"/>
      <c r="S193" s="224"/>
      <c r="T193" s="225"/>
      <c r="AT193" s="226" t="s">
        <v>191</v>
      </c>
      <c r="AU193" s="226" t="s">
        <v>81</v>
      </c>
      <c r="AV193" s="14" t="s">
        <v>189</v>
      </c>
      <c r="AW193" s="14" t="s">
        <v>30</v>
      </c>
      <c r="AX193" s="14" t="s">
        <v>81</v>
      </c>
      <c r="AY193" s="226" t="s">
        <v>181</v>
      </c>
    </row>
    <row r="194" spans="1:65" s="2" customFormat="1" ht="128.65" customHeight="1" x14ac:dyDescent="0.2">
      <c r="A194" s="34"/>
      <c r="B194" s="35"/>
      <c r="C194" s="191" t="s">
        <v>7</v>
      </c>
      <c r="D194" s="191" t="s">
        <v>184</v>
      </c>
      <c r="E194" s="192" t="s">
        <v>554</v>
      </c>
      <c r="F194" s="193" t="s">
        <v>555</v>
      </c>
      <c r="G194" s="194" t="s">
        <v>215</v>
      </c>
      <c r="H194" s="195">
        <v>9</v>
      </c>
      <c r="I194" s="196"/>
      <c r="J194" s="197">
        <f>ROUND(I194*H194,2)</f>
        <v>0</v>
      </c>
      <c r="K194" s="193" t="s">
        <v>188</v>
      </c>
      <c r="L194" s="39"/>
      <c r="M194" s="198" t="s">
        <v>1</v>
      </c>
      <c r="N194" s="199" t="s">
        <v>38</v>
      </c>
      <c r="O194" s="71"/>
      <c r="P194" s="200">
        <f>O194*H194</f>
        <v>0</v>
      </c>
      <c r="Q194" s="200">
        <v>0</v>
      </c>
      <c r="R194" s="200">
        <f>Q194*H194</f>
        <v>0</v>
      </c>
      <c r="S194" s="200">
        <v>0</v>
      </c>
      <c r="T194" s="201">
        <f>S194*H194</f>
        <v>0</v>
      </c>
      <c r="U194" s="34"/>
      <c r="V194" s="34"/>
      <c r="W194" s="34"/>
      <c r="X194" s="34"/>
      <c r="Y194" s="34"/>
      <c r="Z194" s="34"/>
      <c r="AA194" s="34"/>
      <c r="AB194" s="34"/>
      <c r="AC194" s="34"/>
      <c r="AD194" s="34"/>
      <c r="AE194" s="34"/>
      <c r="AR194" s="202" t="s">
        <v>455</v>
      </c>
      <c r="AT194" s="202" t="s">
        <v>184</v>
      </c>
      <c r="AU194" s="202" t="s">
        <v>81</v>
      </c>
      <c r="AY194" s="17" t="s">
        <v>181</v>
      </c>
      <c r="BE194" s="203">
        <f>IF(N194="základní",J194,0)</f>
        <v>0</v>
      </c>
      <c r="BF194" s="203">
        <f>IF(N194="snížená",J194,0)</f>
        <v>0</v>
      </c>
      <c r="BG194" s="203">
        <f>IF(N194="zákl. přenesená",J194,0)</f>
        <v>0</v>
      </c>
      <c r="BH194" s="203">
        <f>IF(N194="sníž. přenesená",J194,0)</f>
        <v>0</v>
      </c>
      <c r="BI194" s="203">
        <f>IF(N194="nulová",J194,0)</f>
        <v>0</v>
      </c>
      <c r="BJ194" s="17" t="s">
        <v>81</v>
      </c>
      <c r="BK194" s="203">
        <f>ROUND(I194*H194,2)</f>
        <v>0</v>
      </c>
      <c r="BL194" s="17" t="s">
        <v>455</v>
      </c>
      <c r="BM194" s="202" t="s">
        <v>923</v>
      </c>
    </row>
    <row r="195" spans="1:65" s="13" customFormat="1" x14ac:dyDescent="0.2">
      <c r="B195" s="204"/>
      <c r="C195" s="205"/>
      <c r="D195" s="206" t="s">
        <v>191</v>
      </c>
      <c r="E195" s="207" t="s">
        <v>1</v>
      </c>
      <c r="F195" s="208" t="s">
        <v>870</v>
      </c>
      <c r="G195" s="205"/>
      <c r="H195" s="209">
        <v>5.7</v>
      </c>
      <c r="I195" s="210"/>
      <c r="J195" s="205"/>
      <c r="K195" s="205"/>
      <c r="L195" s="211"/>
      <c r="M195" s="212"/>
      <c r="N195" s="213"/>
      <c r="O195" s="213"/>
      <c r="P195" s="213"/>
      <c r="Q195" s="213"/>
      <c r="R195" s="213"/>
      <c r="S195" s="213"/>
      <c r="T195" s="214"/>
      <c r="AT195" s="215" t="s">
        <v>191</v>
      </c>
      <c r="AU195" s="215" t="s">
        <v>81</v>
      </c>
      <c r="AV195" s="13" t="s">
        <v>83</v>
      </c>
      <c r="AW195" s="13" t="s">
        <v>30</v>
      </c>
      <c r="AX195" s="13" t="s">
        <v>73</v>
      </c>
      <c r="AY195" s="215" t="s">
        <v>181</v>
      </c>
    </row>
    <row r="196" spans="1:65" s="13" customFormat="1" x14ac:dyDescent="0.2">
      <c r="B196" s="204"/>
      <c r="C196" s="205"/>
      <c r="D196" s="206" t="s">
        <v>191</v>
      </c>
      <c r="E196" s="207" t="s">
        <v>1</v>
      </c>
      <c r="F196" s="208" t="s">
        <v>924</v>
      </c>
      <c r="G196" s="205"/>
      <c r="H196" s="209">
        <v>3.3</v>
      </c>
      <c r="I196" s="210"/>
      <c r="J196" s="205"/>
      <c r="K196" s="205"/>
      <c r="L196" s="211"/>
      <c r="M196" s="212"/>
      <c r="N196" s="213"/>
      <c r="O196" s="213"/>
      <c r="P196" s="213"/>
      <c r="Q196" s="213"/>
      <c r="R196" s="213"/>
      <c r="S196" s="213"/>
      <c r="T196" s="214"/>
      <c r="AT196" s="215" t="s">
        <v>191</v>
      </c>
      <c r="AU196" s="215" t="s">
        <v>81</v>
      </c>
      <c r="AV196" s="13" t="s">
        <v>83</v>
      </c>
      <c r="AW196" s="13" t="s">
        <v>30</v>
      </c>
      <c r="AX196" s="13" t="s">
        <v>73</v>
      </c>
      <c r="AY196" s="215" t="s">
        <v>181</v>
      </c>
    </row>
    <row r="197" spans="1:65" s="14" customFormat="1" x14ac:dyDescent="0.2">
      <c r="B197" s="216"/>
      <c r="C197" s="217"/>
      <c r="D197" s="206" t="s">
        <v>191</v>
      </c>
      <c r="E197" s="218" t="s">
        <v>1</v>
      </c>
      <c r="F197" s="219" t="s">
        <v>193</v>
      </c>
      <c r="G197" s="217"/>
      <c r="H197" s="220">
        <v>9</v>
      </c>
      <c r="I197" s="221"/>
      <c r="J197" s="217"/>
      <c r="K197" s="217"/>
      <c r="L197" s="222"/>
      <c r="M197" s="223"/>
      <c r="N197" s="224"/>
      <c r="O197" s="224"/>
      <c r="P197" s="224"/>
      <c r="Q197" s="224"/>
      <c r="R197" s="224"/>
      <c r="S197" s="224"/>
      <c r="T197" s="225"/>
      <c r="AT197" s="226" t="s">
        <v>191</v>
      </c>
      <c r="AU197" s="226" t="s">
        <v>81</v>
      </c>
      <c r="AV197" s="14" t="s">
        <v>189</v>
      </c>
      <c r="AW197" s="14" t="s">
        <v>30</v>
      </c>
      <c r="AX197" s="14" t="s">
        <v>81</v>
      </c>
      <c r="AY197" s="226" t="s">
        <v>181</v>
      </c>
    </row>
    <row r="198" spans="1:65" s="2" customFormat="1" ht="142.15" customHeight="1" x14ac:dyDescent="0.2">
      <c r="A198" s="34"/>
      <c r="B198" s="35"/>
      <c r="C198" s="191" t="s">
        <v>299</v>
      </c>
      <c r="D198" s="191" t="s">
        <v>184</v>
      </c>
      <c r="E198" s="192" t="s">
        <v>925</v>
      </c>
      <c r="F198" s="193" t="s">
        <v>926</v>
      </c>
      <c r="G198" s="194" t="s">
        <v>215</v>
      </c>
      <c r="H198" s="195">
        <v>153.232</v>
      </c>
      <c r="I198" s="196"/>
      <c r="J198" s="197">
        <f>ROUND(I198*H198,2)</f>
        <v>0</v>
      </c>
      <c r="K198" s="193" t="s">
        <v>188</v>
      </c>
      <c r="L198" s="39"/>
      <c r="M198" s="198" t="s">
        <v>1</v>
      </c>
      <c r="N198" s="199" t="s">
        <v>38</v>
      </c>
      <c r="O198" s="71"/>
      <c r="P198" s="200">
        <f>O198*H198</f>
        <v>0</v>
      </c>
      <c r="Q198" s="200">
        <v>0</v>
      </c>
      <c r="R198" s="200">
        <f>Q198*H198</f>
        <v>0</v>
      </c>
      <c r="S198" s="200">
        <v>0</v>
      </c>
      <c r="T198" s="201">
        <f>S198*H198</f>
        <v>0</v>
      </c>
      <c r="U198" s="34"/>
      <c r="V198" s="34"/>
      <c r="W198" s="34"/>
      <c r="X198" s="34"/>
      <c r="Y198" s="34"/>
      <c r="Z198" s="34"/>
      <c r="AA198" s="34"/>
      <c r="AB198" s="34"/>
      <c r="AC198" s="34"/>
      <c r="AD198" s="34"/>
      <c r="AE198" s="34"/>
      <c r="AR198" s="202" t="s">
        <v>455</v>
      </c>
      <c r="AT198" s="202" t="s">
        <v>184</v>
      </c>
      <c r="AU198" s="202" t="s">
        <v>81</v>
      </c>
      <c r="AY198" s="17" t="s">
        <v>181</v>
      </c>
      <c r="BE198" s="203">
        <f>IF(N198="základní",J198,0)</f>
        <v>0</v>
      </c>
      <c r="BF198" s="203">
        <f>IF(N198="snížená",J198,0)</f>
        <v>0</v>
      </c>
      <c r="BG198" s="203">
        <f>IF(N198="zákl. přenesená",J198,0)</f>
        <v>0</v>
      </c>
      <c r="BH198" s="203">
        <f>IF(N198="sníž. přenesená",J198,0)</f>
        <v>0</v>
      </c>
      <c r="BI198" s="203">
        <f>IF(N198="nulová",J198,0)</f>
        <v>0</v>
      </c>
      <c r="BJ198" s="17" t="s">
        <v>81</v>
      </c>
      <c r="BK198" s="203">
        <f>ROUND(I198*H198,2)</f>
        <v>0</v>
      </c>
      <c r="BL198" s="17" t="s">
        <v>455</v>
      </c>
      <c r="BM198" s="202" t="s">
        <v>927</v>
      </c>
    </row>
    <row r="199" spans="1:65" s="13" customFormat="1" ht="22.5" x14ac:dyDescent="0.2">
      <c r="B199" s="204"/>
      <c r="C199" s="205"/>
      <c r="D199" s="206" t="s">
        <v>191</v>
      </c>
      <c r="E199" s="207" t="s">
        <v>1</v>
      </c>
      <c r="F199" s="208" t="s">
        <v>928</v>
      </c>
      <c r="G199" s="205"/>
      <c r="H199" s="209">
        <v>153.232</v>
      </c>
      <c r="I199" s="210"/>
      <c r="J199" s="205"/>
      <c r="K199" s="205"/>
      <c r="L199" s="211"/>
      <c r="M199" s="212"/>
      <c r="N199" s="213"/>
      <c r="O199" s="213"/>
      <c r="P199" s="213"/>
      <c r="Q199" s="213"/>
      <c r="R199" s="213"/>
      <c r="S199" s="213"/>
      <c r="T199" s="214"/>
      <c r="AT199" s="215" t="s">
        <v>191</v>
      </c>
      <c r="AU199" s="215" t="s">
        <v>81</v>
      </c>
      <c r="AV199" s="13" t="s">
        <v>83</v>
      </c>
      <c r="AW199" s="13" t="s">
        <v>30</v>
      </c>
      <c r="AX199" s="13" t="s">
        <v>73</v>
      </c>
      <c r="AY199" s="215" t="s">
        <v>181</v>
      </c>
    </row>
    <row r="200" spans="1:65" s="14" customFormat="1" x14ac:dyDescent="0.2">
      <c r="B200" s="216"/>
      <c r="C200" s="217"/>
      <c r="D200" s="206" t="s">
        <v>191</v>
      </c>
      <c r="E200" s="218" t="s">
        <v>1</v>
      </c>
      <c r="F200" s="219" t="s">
        <v>193</v>
      </c>
      <c r="G200" s="217"/>
      <c r="H200" s="220">
        <v>153.232</v>
      </c>
      <c r="I200" s="221"/>
      <c r="J200" s="217"/>
      <c r="K200" s="217"/>
      <c r="L200" s="222"/>
      <c r="M200" s="223"/>
      <c r="N200" s="224"/>
      <c r="O200" s="224"/>
      <c r="P200" s="224"/>
      <c r="Q200" s="224"/>
      <c r="R200" s="224"/>
      <c r="S200" s="224"/>
      <c r="T200" s="225"/>
      <c r="AT200" s="226" t="s">
        <v>191</v>
      </c>
      <c r="AU200" s="226" t="s">
        <v>81</v>
      </c>
      <c r="AV200" s="14" t="s">
        <v>189</v>
      </c>
      <c r="AW200" s="14" t="s">
        <v>30</v>
      </c>
      <c r="AX200" s="14" t="s">
        <v>81</v>
      </c>
      <c r="AY200" s="226" t="s">
        <v>181</v>
      </c>
    </row>
    <row r="201" spans="1:65" s="2" customFormat="1" ht="16.5" customHeight="1" x14ac:dyDescent="0.2">
      <c r="A201" s="34"/>
      <c r="B201" s="35"/>
      <c r="C201" s="227" t="s">
        <v>305</v>
      </c>
      <c r="D201" s="227" t="s">
        <v>212</v>
      </c>
      <c r="E201" s="228" t="s">
        <v>879</v>
      </c>
      <c r="F201" s="229" t="s">
        <v>880</v>
      </c>
      <c r="G201" s="230" t="s">
        <v>187</v>
      </c>
      <c r="H201" s="231">
        <v>50</v>
      </c>
      <c r="I201" s="232"/>
      <c r="J201" s="233">
        <f>ROUND(I201*H201,2)</f>
        <v>0</v>
      </c>
      <c r="K201" s="229" t="s">
        <v>188</v>
      </c>
      <c r="L201" s="234"/>
      <c r="M201" s="235" t="s">
        <v>1</v>
      </c>
      <c r="N201" s="236" t="s">
        <v>38</v>
      </c>
      <c r="O201" s="71"/>
      <c r="P201" s="200">
        <f>O201*H201</f>
        <v>0</v>
      </c>
      <c r="Q201" s="200">
        <v>0</v>
      </c>
      <c r="R201" s="200">
        <f>Q201*H201</f>
        <v>0</v>
      </c>
      <c r="S201" s="200">
        <v>0</v>
      </c>
      <c r="T201" s="201">
        <f>S201*H201</f>
        <v>0</v>
      </c>
      <c r="U201" s="34"/>
      <c r="V201" s="34"/>
      <c r="W201" s="34"/>
      <c r="X201" s="34"/>
      <c r="Y201" s="34"/>
      <c r="Z201" s="34"/>
      <c r="AA201" s="34"/>
      <c r="AB201" s="34"/>
      <c r="AC201" s="34"/>
      <c r="AD201" s="34"/>
      <c r="AE201" s="34"/>
      <c r="AR201" s="202" t="s">
        <v>455</v>
      </c>
      <c r="AT201" s="202" t="s">
        <v>212</v>
      </c>
      <c r="AU201" s="202" t="s">
        <v>81</v>
      </c>
      <c r="AY201" s="17" t="s">
        <v>181</v>
      </c>
      <c r="BE201" s="203">
        <f>IF(N201="základní",J201,0)</f>
        <v>0</v>
      </c>
      <c r="BF201" s="203">
        <f>IF(N201="snížená",J201,0)</f>
        <v>0</v>
      </c>
      <c r="BG201" s="203">
        <f>IF(N201="zákl. přenesená",J201,0)</f>
        <v>0</v>
      </c>
      <c r="BH201" s="203">
        <f>IF(N201="sníž. přenesená",J201,0)</f>
        <v>0</v>
      </c>
      <c r="BI201" s="203">
        <f>IF(N201="nulová",J201,0)</f>
        <v>0</v>
      </c>
      <c r="BJ201" s="17" t="s">
        <v>81</v>
      </c>
      <c r="BK201" s="203">
        <f>ROUND(I201*H201,2)</f>
        <v>0</v>
      </c>
      <c r="BL201" s="17" t="s">
        <v>455</v>
      </c>
      <c r="BM201" s="202" t="s">
        <v>929</v>
      </c>
    </row>
    <row r="202" spans="1:65" s="13" customFormat="1" x14ac:dyDescent="0.2">
      <c r="B202" s="204"/>
      <c r="C202" s="205"/>
      <c r="D202" s="206" t="s">
        <v>191</v>
      </c>
      <c r="E202" s="207" t="s">
        <v>1</v>
      </c>
      <c r="F202" s="208" t="s">
        <v>930</v>
      </c>
      <c r="G202" s="205"/>
      <c r="H202" s="209">
        <v>50</v>
      </c>
      <c r="I202" s="210"/>
      <c r="J202" s="205"/>
      <c r="K202" s="205"/>
      <c r="L202" s="211"/>
      <c r="M202" s="212"/>
      <c r="N202" s="213"/>
      <c r="O202" s="213"/>
      <c r="P202" s="213"/>
      <c r="Q202" s="213"/>
      <c r="R202" s="213"/>
      <c r="S202" s="213"/>
      <c r="T202" s="214"/>
      <c r="AT202" s="215" t="s">
        <v>191</v>
      </c>
      <c r="AU202" s="215" t="s">
        <v>81</v>
      </c>
      <c r="AV202" s="13" t="s">
        <v>83</v>
      </c>
      <c r="AW202" s="13" t="s">
        <v>30</v>
      </c>
      <c r="AX202" s="13" t="s">
        <v>73</v>
      </c>
      <c r="AY202" s="215" t="s">
        <v>181</v>
      </c>
    </row>
    <row r="203" spans="1:65" s="14" customFormat="1" x14ac:dyDescent="0.2">
      <c r="B203" s="216"/>
      <c r="C203" s="217"/>
      <c r="D203" s="206" t="s">
        <v>191</v>
      </c>
      <c r="E203" s="218" t="s">
        <v>1</v>
      </c>
      <c r="F203" s="219" t="s">
        <v>193</v>
      </c>
      <c r="G203" s="217"/>
      <c r="H203" s="220">
        <v>50</v>
      </c>
      <c r="I203" s="221"/>
      <c r="J203" s="217"/>
      <c r="K203" s="217"/>
      <c r="L203" s="222"/>
      <c r="M203" s="223"/>
      <c r="N203" s="224"/>
      <c r="O203" s="224"/>
      <c r="P203" s="224"/>
      <c r="Q203" s="224"/>
      <c r="R203" s="224"/>
      <c r="S203" s="224"/>
      <c r="T203" s="225"/>
      <c r="AT203" s="226" t="s">
        <v>191</v>
      </c>
      <c r="AU203" s="226" t="s">
        <v>81</v>
      </c>
      <c r="AV203" s="14" t="s">
        <v>189</v>
      </c>
      <c r="AW203" s="14" t="s">
        <v>30</v>
      </c>
      <c r="AX203" s="14" t="s">
        <v>81</v>
      </c>
      <c r="AY203" s="226" t="s">
        <v>181</v>
      </c>
    </row>
    <row r="204" spans="1:65" s="2" customFormat="1" ht="16.5" customHeight="1" x14ac:dyDescent="0.2">
      <c r="A204" s="34"/>
      <c r="B204" s="35"/>
      <c r="C204" s="227" t="s">
        <v>316</v>
      </c>
      <c r="D204" s="227" t="s">
        <v>212</v>
      </c>
      <c r="E204" s="228" t="s">
        <v>875</v>
      </c>
      <c r="F204" s="229" t="s">
        <v>876</v>
      </c>
      <c r="G204" s="230" t="s">
        <v>187</v>
      </c>
      <c r="H204" s="231">
        <v>180</v>
      </c>
      <c r="I204" s="232"/>
      <c r="J204" s="233">
        <f>ROUND(I204*H204,2)</f>
        <v>0</v>
      </c>
      <c r="K204" s="229" t="s">
        <v>188</v>
      </c>
      <c r="L204" s="234"/>
      <c r="M204" s="235" t="s">
        <v>1</v>
      </c>
      <c r="N204" s="236" t="s">
        <v>38</v>
      </c>
      <c r="O204" s="71"/>
      <c r="P204" s="200">
        <f>O204*H204</f>
        <v>0</v>
      </c>
      <c r="Q204" s="200">
        <v>0</v>
      </c>
      <c r="R204" s="200">
        <f>Q204*H204</f>
        <v>0</v>
      </c>
      <c r="S204" s="200">
        <v>0</v>
      </c>
      <c r="T204" s="201">
        <f>S204*H204</f>
        <v>0</v>
      </c>
      <c r="U204" s="34"/>
      <c r="V204" s="34"/>
      <c r="W204" s="34"/>
      <c r="X204" s="34"/>
      <c r="Y204" s="34"/>
      <c r="Z204" s="34"/>
      <c r="AA204" s="34"/>
      <c r="AB204" s="34"/>
      <c r="AC204" s="34"/>
      <c r="AD204" s="34"/>
      <c r="AE204" s="34"/>
      <c r="AR204" s="202" t="s">
        <v>455</v>
      </c>
      <c r="AT204" s="202" t="s">
        <v>212</v>
      </c>
      <c r="AU204" s="202" t="s">
        <v>81</v>
      </c>
      <c r="AY204" s="17" t="s">
        <v>181</v>
      </c>
      <c r="BE204" s="203">
        <f>IF(N204="základní",J204,0)</f>
        <v>0</v>
      </c>
      <c r="BF204" s="203">
        <f>IF(N204="snížená",J204,0)</f>
        <v>0</v>
      </c>
      <c r="BG204" s="203">
        <f>IF(N204="zákl. přenesená",J204,0)</f>
        <v>0</v>
      </c>
      <c r="BH204" s="203">
        <f>IF(N204="sníž. přenesená",J204,0)</f>
        <v>0</v>
      </c>
      <c r="BI204" s="203">
        <f>IF(N204="nulová",J204,0)</f>
        <v>0</v>
      </c>
      <c r="BJ204" s="17" t="s">
        <v>81</v>
      </c>
      <c r="BK204" s="203">
        <f>ROUND(I204*H204,2)</f>
        <v>0</v>
      </c>
      <c r="BL204" s="17" t="s">
        <v>455</v>
      </c>
      <c r="BM204" s="202" t="s">
        <v>931</v>
      </c>
    </row>
    <row r="205" spans="1:65" s="13" customFormat="1" x14ac:dyDescent="0.2">
      <c r="B205" s="204"/>
      <c r="C205" s="205"/>
      <c r="D205" s="206" t="s">
        <v>191</v>
      </c>
      <c r="E205" s="207" t="s">
        <v>1</v>
      </c>
      <c r="F205" s="208" t="s">
        <v>932</v>
      </c>
      <c r="G205" s="205"/>
      <c r="H205" s="209">
        <v>180</v>
      </c>
      <c r="I205" s="210"/>
      <c r="J205" s="205"/>
      <c r="K205" s="205"/>
      <c r="L205" s="211"/>
      <c r="M205" s="212"/>
      <c r="N205" s="213"/>
      <c r="O205" s="213"/>
      <c r="P205" s="213"/>
      <c r="Q205" s="213"/>
      <c r="R205" s="213"/>
      <c r="S205" s="213"/>
      <c r="T205" s="214"/>
      <c r="AT205" s="215" t="s">
        <v>191</v>
      </c>
      <c r="AU205" s="215" t="s">
        <v>81</v>
      </c>
      <c r="AV205" s="13" t="s">
        <v>83</v>
      </c>
      <c r="AW205" s="13" t="s">
        <v>30</v>
      </c>
      <c r="AX205" s="13" t="s">
        <v>73</v>
      </c>
      <c r="AY205" s="215" t="s">
        <v>181</v>
      </c>
    </row>
    <row r="206" spans="1:65" s="14" customFormat="1" x14ac:dyDescent="0.2">
      <c r="B206" s="216"/>
      <c r="C206" s="217"/>
      <c r="D206" s="206" t="s">
        <v>191</v>
      </c>
      <c r="E206" s="218" t="s">
        <v>1</v>
      </c>
      <c r="F206" s="219" t="s">
        <v>193</v>
      </c>
      <c r="G206" s="217"/>
      <c r="H206" s="220">
        <v>180</v>
      </c>
      <c r="I206" s="221"/>
      <c r="J206" s="217"/>
      <c r="K206" s="217"/>
      <c r="L206" s="222"/>
      <c r="M206" s="223"/>
      <c r="N206" s="224"/>
      <c r="O206" s="224"/>
      <c r="P206" s="224"/>
      <c r="Q206" s="224"/>
      <c r="R206" s="224"/>
      <c r="S206" s="224"/>
      <c r="T206" s="225"/>
      <c r="AT206" s="226" t="s">
        <v>191</v>
      </c>
      <c r="AU206" s="226" t="s">
        <v>81</v>
      </c>
      <c r="AV206" s="14" t="s">
        <v>189</v>
      </c>
      <c r="AW206" s="14" t="s">
        <v>30</v>
      </c>
      <c r="AX206" s="14" t="s">
        <v>81</v>
      </c>
      <c r="AY206" s="226" t="s">
        <v>181</v>
      </c>
    </row>
    <row r="207" spans="1:65" s="2" customFormat="1" ht="16.5" customHeight="1" x14ac:dyDescent="0.2">
      <c r="A207" s="34"/>
      <c r="B207" s="35"/>
      <c r="C207" s="227" t="s">
        <v>322</v>
      </c>
      <c r="D207" s="227" t="s">
        <v>212</v>
      </c>
      <c r="E207" s="228" t="s">
        <v>883</v>
      </c>
      <c r="F207" s="229" t="s">
        <v>884</v>
      </c>
      <c r="G207" s="230" t="s">
        <v>227</v>
      </c>
      <c r="H207" s="231">
        <v>36</v>
      </c>
      <c r="I207" s="232"/>
      <c r="J207" s="233">
        <f>ROUND(I207*H207,2)</f>
        <v>0</v>
      </c>
      <c r="K207" s="229" t="s">
        <v>188</v>
      </c>
      <c r="L207" s="234"/>
      <c r="M207" s="235" t="s">
        <v>1</v>
      </c>
      <c r="N207" s="236" t="s">
        <v>38</v>
      </c>
      <c r="O207" s="71"/>
      <c r="P207" s="200">
        <f>O207*H207</f>
        <v>0</v>
      </c>
      <c r="Q207" s="200">
        <v>0.10050000000000001</v>
      </c>
      <c r="R207" s="200">
        <f>Q207*H207</f>
        <v>3.6180000000000003</v>
      </c>
      <c r="S207" s="200">
        <v>0</v>
      </c>
      <c r="T207" s="201">
        <f>S207*H207</f>
        <v>0</v>
      </c>
      <c r="U207" s="34"/>
      <c r="V207" s="34"/>
      <c r="W207" s="34"/>
      <c r="X207" s="34"/>
      <c r="Y207" s="34"/>
      <c r="Z207" s="34"/>
      <c r="AA207" s="34"/>
      <c r="AB207" s="34"/>
      <c r="AC207" s="34"/>
      <c r="AD207" s="34"/>
      <c r="AE207" s="34"/>
      <c r="AR207" s="202" t="s">
        <v>455</v>
      </c>
      <c r="AT207" s="202" t="s">
        <v>212</v>
      </c>
      <c r="AU207" s="202" t="s">
        <v>81</v>
      </c>
      <c r="AY207" s="17" t="s">
        <v>181</v>
      </c>
      <c r="BE207" s="203">
        <f>IF(N207="základní",J207,0)</f>
        <v>0</v>
      </c>
      <c r="BF207" s="203">
        <f>IF(N207="snížená",J207,0)</f>
        <v>0</v>
      </c>
      <c r="BG207" s="203">
        <f>IF(N207="zákl. přenesená",J207,0)</f>
        <v>0</v>
      </c>
      <c r="BH207" s="203">
        <f>IF(N207="sníž. přenesená",J207,0)</f>
        <v>0</v>
      </c>
      <c r="BI207" s="203">
        <f>IF(N207="nulová",J207,0)</f>
        <v>0</v>
      </c>
      <c r="BJ207" s="17" t="s">
        <v>81</v>
      </c>
      <c r="BK207" s="203">
        <f>ROUND(I207*H207,2)</f>
        <v>0</v>
      </c>
      <c r="BL207" s="17" t="s">
        <v>455</v>
      </c>
      <c r="BM207" s="202" t="s">
        <v>933</v>
      </c>
    </row>
    <row r="208" spans="1:65" s="13" customFormat="1" x14ac:dyDescent="0.2">
      <c r="B208" s="204"/>
      <c r="C208" s="205"/>
      <c r="D208" s="206" t="s">
        <v>191</v>
      </c>
      <c r="E208" s="207" t="s">
        <v>1</v>
      </c>
      <c r="F208" s="208" t="s">
        <v>381</v>
      </c>
      <c r="G208" s="205"/>
      <c r="H208" s="209">
        <v>36</v>
      </c>
      <c r="I208" s="210"/>
      <c r="J208" s="205"/>
      <c r="K208" s="205"/>
      <c r="L208" s="211"/>
      <c r="M208" s="212"/>
      <c r="N208" s="213"/>
      <c r="O208" s="213"/>
      <c r="P208" s="213"/>
      <c r="Q208" s="213"/>
      <c r="R208" s="213"/>
      <c r="S208" s="213"/>
      <c r="T208" s="214"/>
      <c r="AT208" s="215" t="s">
        <v>191</v>
      </c>
      <c r="AU208" s="215" t="s">
        <v>81</v>
      </c>
      <c r="AV208" s="13" t="s">
        <v>83</v>
      </c>
      <c r="AW208" s="13" t="s">
        <v>30</v>
      </c>
      <c r="AX208" s="13" t="s">
        <v>73</v>
      </c>
      <c r="AY208" s="215" t="s">
        <v>181</v>
      </c>
    </row>
    <row r="209" spans="1:51" s="14" customFormat="1" x14ac:dyDescent="0.2">
      <c r="B209" s="216"/>
      <c r="C209" s="217"/>
      <c r="D209" s="206" t="s">
        <v>191</v>
      </c>
      <c r="E209" s="218" t="s">
        <v>1</v>
      </c>
      <c r="F209" s="219" t="s">
        <v>193</v>
      </c>
      <c r="G209" s="217"/>
      <c r="H209" s="220">
        <v>36</v>
      </c>
      <c r="I209" s="221"/>
      <c r="J209" s="217"/>
      <c r="K209" s="217"/>
      <c r="L209" s="222"/>
      <c r="M209" s="247"/>
      <c r="N209" s="248"/>
      <c r="O209" s="248"/>
      <c r="P209" s="248"/>
      <c r="Q209" s="248"/>
      <c r="R209" s="248"/>
      <c r="S209" s="248"/>
      <c r="T209" s="249"/>
      <c r="AT209" s="226" t="s">
        <v>191</v>
      </c>
      <c r="AU209" s="226" t="s">
        <v>81</v>
      </c>
      <c r="AV209" s="14" t="s">
        <v>189</v>
      </c>
      <c r="AW209" s="14" t="s">
        <v>30</v>
      </c>
      <c r="AX209" s="14" t="s">
        <v>81</v>
      </c>
      <c r="AY209" s="226" t="s">
        <v>181</v>
      </c>
    </row>
    <row r="210" spans="1:51" s="2" customFormat="1" ht="6.95" customHeight="1" x14ac:dyDescent="0.2">
      <c r="A210" s="34"/>
      <c r="B210" s="54"/>
      <c r="C210" s="55"/>
      <c r="D210" s="55"/>
      <c r="E210" s="55"/>
      <c r="F210" s="55"/>
      <c r="G210" s="55"/>
      <c r="H210" s="55"/>
      <c r="I210" s="55"/>
      <c r="J210" s="55"/>
      <c r="K210" s="55"/>
      <c r="L210" s="39"/>
      <c r="M210" s="34"/>
      <c r="O210" s="34"/>
      <c r="P210" s="34"/>
      <c r="Q210" s="34"/>
      <c r="R210" s="34"/>
      <c r="S210" s="34"/>
      <c r="T210" s="34"/>
      <c r="U210" s="34"/>
      <c r="V210" s="34"/>
      <c r="W210" s="34"/>
      <c r="X210" s="34"/>
      <c r="Y210" s="34"/>
      <c r="Z210" s="34"/>
      <c r="AA210" s="34"/>
      <c r="AB210" s="34"/>
      <c r="AC210" s="34"/>
      <c r="AD210" s="34"/>
      <c r="AE210" s="34"/>
    </row>
  </sheetData>
  <sheetProtection algorithmName="SHA-512" hashValue="sKf64mh12wvItnENrrEkgeUjgXwqubeVPLfK7gruBlVeTQxIJbxZGYvTReOoFYpCmqSTOjAOQjkc/16ur1J/cA==" saltValue="nFmsCtZCFiHxcp1c2LfyPQ==" spinCount="100000" sheet="1" objects="1" scenarios="1" formatColumns="0" formatRows="0" autoFilter="0"/>
  <autoFilter ref="C122:K209" xr:uid="{00000000-0009-0000-0000-00000A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BM210"/>
  <sheetViews>
    <sheetView showGridLines="0" topLeftCell="A130" workbookViewId="0">
      <selection activeCell="I139" sqref="I139"/>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95"/>
      <c r="M2" s="295"/>
      <c r="N2" s="295"/>
      <c r="O2" s="295"/>
      <c r="P2" s="295"/>
      <c r="Q2" s="295"/>
      <c r="R2" s="295"/>
      <c r="S2" s="295"/>
      <c r="T2" s="295"/>
      <c r="U2" s="295"/>
      <c r="V2" s="295"/>
      <c r="AT2" s="17" t="s">
        <v>117</v>
      </c>
    </row>
    <row r="3" spans="1:46" s="1" customFormat="1" ht="6.95" customHeight="1" x14ac:dyDescent="0.2">
      <c r="B3" s="115"/>
      <c r="C3" s="116"/>
      <c r="D3" s="116"/>
      <c r="E3" s="116"/>
      <c r="F3" s="116"/>
      <c r="G3" s="116"/>
      <c r="H3" s="116"/>
      <c r="I3" s="116"/>
      <c r="J3" s="116"/>
      <c r="K3" s="116"/>
      <c r="L3" s="20"/>
      <c r="AT3" s="17" t="s">
        <v>83</v>
      </c>
    </row>
    <row r="4" spans="1:46" s="1" customFormat="1" ht="24.95" customHeight="1" x14ac:dyDescent="0.2">
      <c r="B4" s="20"/>
      <c r="D4" s="117" t="s">
        <v>155</v>
      </c>
      <c r="L4" s="20"/>
      <c r="M4" s="118" t="s">
        <v>10</v>
      </c>
      <c r="AT4" s="17" t="s">
        <v>4</v>
      </c>
    </row>
    <row r="5" spans="1:46" s="1" customFormat="1" ht="6.95" customHeight="1" x14ac:dyDescent="0.2">
      <c r="B5" s="20"/>
      <c r="L5" s="20"/>
    </row>
    <row r="6" spans="1:46" s="1" customFormat="1" ht="12" customHeight="1" x14ac:dyDescent="0.2">
      <c r="B6" s="20"/>
      <c r="D6" s="119" t="s">
        <v>16</v>
      </c>
      <c r="L6" s="20"/>
    </row>
    <row r="7" spans="1:46" s="1" customFormat="1" ht="16.5" customHeight="1" x14ac:dyDescent="0.2">
      <c r="B7" s="20"/>
      <c r="E7" s="311" t="str">
        <f>'Rekapitulace stavby'!K6</f>
        <v>16 -Oprava trati v úseku Praha Smíchov - Beroun Závodí</v>
      </c>
      <c r="F7" s="312"/>
      <c r="G7" s="312"/>
      <c r="H7" s="312"/>
      <c r="L7" s="20"/>
    </row>
    <row r="8" spans="1:46" s="1" customFormat="1" ht="12" customHeight="1" x14ac:dyDescent="0.2">
      <c r="B8" s="20"/>
      <c r="D8" s="119" t="s">
        <v>156</v>
      </c>
      <c r="L8" s="20"/>
    </row>
    <row r="9" spans="1:46" s="2" customFormat="1" ht="16.5" customHeight="1" x14ac:dyDescent="0.2">
      <c r="A9" s="34"/>
      <c r="B9" s="39"/>
      <c r="C9" s="34"/>
      <c r="D9" s="34"/>
      <c r="E9" s="311" t="s">
        <v>806</v>
      </c>
      <c r="F9" s="314"/>
      <c r="G9" s="314"/>
      <c r="H9" s="314"/>
      <c r="I9" s="34"/>
      <c r="J9" s="34"/>
      <c r="K9" s="34"/>
      <c r="L9" s="51"/>
      <c r="S9" s="34"/>
      <c r="T9" s="34"/>
      <c r="U9" s="34"/>
      <c r="V9" s="34"/>
      <c r="W9" s="34"/>
      <c r="X9" s="34"/>
      <c r="Y9" s="34"/>
      <c r="Z9" s="34"/>
      <c r="AA9" s="34"/>
      <c r="AB9" s="34"/>
      <c r="AC9" s="34"/>
      <c r="AD9" s="34"/>
      <c r="AE9" s="34"/>
    </row>
    <row r="10" spans="1:46" s="2" customFormat="1" ht="12" customHeight="1" x14ac:dyDescent="0.2">
      <c r="A10" s="34"/>
      <c r="B10" s="39"/>
      <c r="C10" s="34"/>
      <c r="D10" s="119" t="s">
        <v>486</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x14ac:dyDescent="0.2">
      <c r="A11" s="34"/>
      <c r="B11" s="39"/>
      <c r="C11" s="34"/>
      <c r="D11" s="34"/>
      <c r="E11" s="313" t="s">
        <v>934</v>
      </c>
      <c r="F11" s="314"/>
      <c r="G11" s="314"/>
      <c r="H11" s="314"/>
      <c r="I11" s="34"/>
      <c r="J11" s="34"/>
      <c r="K11" s="34"/>
      <c r="L11" s="51"/>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x14ac:dyDescent="0.2">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x14ac:dyDescent="0.2">
      <c r="A14" s="34"/>
      <c r="B14" s="39"/>
      <c r="C14" s="34"/>
      <c r="D14" s="119" t="s">
        <v>20</v>
      </c>
      <c r="E14" s="34"/>
      <c r="F14" s="110" t="s">
        <v>21</v>
      </c>
      <c r="G14" s="34"/>
      <c r="H14" s="34"/>
      <c r="I14" s="119" t="s">
        <v>22</v>
      </c>
      <c r="J14" s="120" t="str">
        <f>'Rekapitulace stavby'!AN8</f>
        <v>4. 4. 2022</v>
      </c>
      <c r="K14" s="34"/>
      <c r="L14" s="51"/>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x14ac:dyDescent="0.2">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customHeight="1" x14ac:dyDescent="0.2">
      <c r="A17" s="34"/>
      <c r="B17" s="39"/>
      <c r="C17" s="34"/>
      <c r="D17" s="34"/>
      <c r="E17" s="110" t="str">
        <f>IF('Rekapitulace stavby'!E11="","",'Rekapitulace stavby'!E11)</f>
        <v xml:space="preserve"> </v>
      </c>
      <c r="F17" s="34"/>
      <c r="G17" s="34"/>
      <c r="H17" s="34"/>
      <c r="I17" s="119" t="s">
        <v>26</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x14ac:dyDescent="0.2">
      <c r="A19" s="34"/>
      <c r="B19" s="39"/>
      <c r="C19" s="34"/>
      <c r="D19" s="119" t="s">
        <v>27</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x14ac:dyDescent="0.2">
      <c r="A20" s="34"/>
      <c r="B20" s="39"/>
      <c r="C20" s="34"/>
      <c r="D20" s="34"/>
      <c r="E20" s="315" t="str">
        <f>'Rekapitulace stavby'!E14</f>
        <v>Vyplň údaj</v>
      </c>
      <c r="F20" s="316"/>
      <c r="G20" s="316"/>
      <c r="H20" s="316"/>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x14ac:dyDescent="0.2">
      <c r="A22" s="34"/>
      <c r="B22" s="39"/>
      <c r="C22" s="34"/>
      <c r="D22" s="119" t="s">
        <v>29</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x14ac:dyDescent="0.2">
      <c r="A23" s="34"/>
      <c r="B23" s="39"/>
      <c r="C23" s="34"/>
      <c r="D23" s="34"/>
      <c r="E23" s="110" t="str">
        <f>IF('Rekapitulace stavby'!E17="","",'Rekapitulace stavby'!E17)</f>
        <v xml:space="preserve"> </v>
      </c>
      <c r="F23" s="34"/>
      <c r="G23" s="34"/>
      <c r="H23" s="34"/>
      <c r="I23" s="119" t="s">
        <v>26</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x14ac:dyDescent="0.2">
      <c r="A25" s="34"/>
      <c r="B25" s="39"/>
      <c r="C25" s="34"/>
      <c r="D25" s="119" t="s">
        <v>31</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x14ac:dyDescent="0.2">
      <c r="A26" s="34"/>
      <c r="B26" s="39"/>
      <c r="C26" s="34"/>
      <c r="D26" s="34"/>
      <c r="E26" s="110" t="str">
        <f>IF('Rekapitulace stavby'!E20="","",'Rekapitulace stavby'!E20)</f>
        <v xml:space="preserve"> </v>
      </c>
      <c r="F26" s="34"/>
      <c r="G26" s="34"/>
      <c r="H26" s="34"/>
      <c r="I26" s="119" t="s">
        <v>26</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x14ac:dyDescent="0.2">
      <c r="A28" s="34"/>
      <c r="B28" s="39"/>
      <c r="C28" s="34"/>
      <c r="D28" s="119" t="s">
        <v>32</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x14ac:dyDescent="0.2">
      <c r="A29" s="121"/>
      <c r="B29" s="122"/>
      <c r="C29" s="121"/>
      <c r="D29" s="121"/>
      <c r="E29" s="317" t="s">
        <v>1</v>
      </c>
      <c r="F29" s="317"/>
      <c r="G29" s="317"/>
      <c r="H29" s="317"/>
      <c r="I29" s="121"/>
      <c r="J29" s="121"/>
      <c r="K29" s="121"/>
      <c r="L29" s="123"/>
      <c r="S29" s="121"/>
      <c r="T29" s="121"/>
      <c r="U29" s="121"/>
      <c r="V29" s="121"/>
      <c r="W29" s="121"/>
      <c r="X29" s="121"/>
      <c r="Y29" s="121"/>
      <c r="Z29" s="121"/>
      <c r="AA29" s="121"/>
      <c r="AB29" s="121"/>
      <c r="AC29" s="121"/>
      <c r="AD29" s="121"/>
      <c r="AE29" s="121"/>
    </row>
    <row r="30" spans="1:31" s="2" customFormat="1" ht="6.95" customHeight="1" x14ac:dyDescent="0.2">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x14ac:dyDescent="0.2">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x14ac:dyDescent="0.2">
      <c r="A32" s="34"/>
      <c r="B32" s="39"/>
      <c r="C32" s="34"/>
      <c r="D32" s="125" t="s">
        <v>33</v>
      </c>
      <c r="E32" s="34"/>
      <c r="F32" s="34"/>
      <c r="G32" s="34"/>
      <c r="H32" s="34"/>
      <c r="I32" s="34"/>
      <c r="J32" s="126">
        <f>ROUND(J124, 2)</f>
        <v>0</v>
      </c>
      <c r="K32" s="34"/>
      <c r="L32" s="51"/>
      <c r="S32" s="34"/>
      <c r="T32" s="34"/>
      <c r="U32" s="34"/>
      <c r="V32" s="34"/>
      <c r="W32" s="34"/>
      <c r="X32" s="34"/>
      <c r="Y32" s="34"/>
      <c r="Z32" s="34"/>
      <c r="AA32" s="34"/>
      <c r="AB32" s="34"/>
      <c r="AC32" s="34"/>
      <c r="AD32" s="34"/>
      <c r="AE32" s="34"/>
    </row>
    <row r="33" spans="1:31" s="2" customFormat="1" ht="6.95" customHeight="1" x14ac:dyDescent="0.2">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7" t="s">
        <v>35</v>
      </c>
      <c r="G34" s="34"/>
      <c r="H34" s="34"/>
      <c r="I34" s="127" t="s">
        <v>34</v>
      </c>
      <c r="J34" s="127" t="s">
        <v>36</v>
      </c>
      <c r="K34" s="34"/>
      <c r="L34" s="51"/>
      <c r="S34" s="34"/>
      <c r="T34" s="34"/>
      <c r="U34" s="34"/>
      <c r="V34" s="34"/>
      <c r="W34" s="34"/>
      <c r="X34" s="34"/>
      <c r="Y34" s="34"/>
      <c r="Z34" s="34"/>
      <c r="AA34" s="34"/>
      <c r="AB34" s="34"/>
      <c r="AC34" s="34"/>
      <c r="AD34" s="34"/>
      <c r="AE34" s="34"/>
    </row>
    <row r="35" spans="1:31" s="2" customFormat="1" ht="14.45" customHeight="1" x14ac:dyDescent="0.2">
      <c r="A35" s="34"/>
      <c r="B35" s="39"/>
      <c r="C35" s="34"/>
      <c r="D35" s="128" t="s">
        <v>37</v>
      </c>
      <c r="E35" s="119" t="s">
        <v>38</v>
      </c>
      <c r="F35" s="129">
        <f>ROUND((SUM(BE124:BE209)),  2)</f>
        <v>0</v>
      </c>
      <c r="G35" s="34"/>
      <c r="H35" s="34"/>
      <c r="I35" s="130">
        <v>0.21</v>
      </c>
      <c r="J35" s="129">
        <f>ROUND(((SUM(BE124:BE209))*I35),  2)</f>
        <v>0</v>
      </c>
      <c r="K35" s="34"/>
      <c r="L35" s="51"/>
      <c r="S35" s="34"/>
      <c r="T35" s="34"/>
      <c r="U35" s="34"/>
      <c r="V35" s="34"/>
      <c r="W35" s="34"/>
      <c r="X35" s="34"/>
      <c r="Y35" s="34"/>
      <c r="Z35" s="34"/>
      <c r="AA35" s="34"/>
      <c r="AB35" s="34"/>
      <c r="AC35" s="34"/>
      <c r="AD35" s="34"/>
      <c r="AE35" s="34"/>
    </row>
    <row r="36" spans="1:31" s="2" customFormat="1" ht="14.45" customHeight="1" x14ac:dyDescent="0.2">
      <c r="A36" s="34"/>
      <c r="B36" s="39"/>
      <c r="C36" s="34"/>
      <c r="D36" s="34"/>
      <c r="E36" s="119" t="s">
        <v>39</v>
      </c>
      <c r="F36" s="129">
        <f>ROUND((SUM(BF124:BF209)),  2)</f>
        <v>0</v>
      </c>
      <c r="G36" s="34"/>
      <c r="H36" s="34"/>
      <c r="I36" s="130">
        <v>0.15</v>
      </c>
      <c r="J36" s="129">
        <f>ROUND(((SUM(BF124:BF209))*I36),  2)</f>
        <v>0</v>
      </c>
      <c r="K36" s="34"/>
      <c r="L36" s="51"/>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9" t="s">
        <v>40</v>
      </c>
      <c r="F37" s="129">
        <f>ROUND((SUM(BG124:BG209)),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9" t="s">
        <v>41</v>
      </c>
      <c r="F38" s="129">
        <f>ROUND((SUM(BH124:BH209)),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9" t="s">
        <v>42</v>
      </c>
      <c r="F39" s="129">
        <f>ROUND((SUM(BI124:BI209)),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x14ac:dyDescent="0.2">
      <c r="A41" s="34"/>
      <c r="B41" s="39"/>
      <c r="C41" s="131"/>
      <c r="D41" s="132" t="s">
        <v>43</v>
      </c>
      <c r="E41" s="133"/>
      <c r="F41" s="133"/>
      <c r="G41" s="134" t="s">
        <v>44</v>
      </c>
      <c r="H41" s="135" t="s">
        <v>45</v>
      </c>
      <c r="I41" s="133"/>
      <c r="J41" s="136">
        <f>SUM(J32:J39)</f>
        <v>0</v>
      </c>
      <c r="K41" s="137"/>
      <c r="L41" s="51"/>
      <c r="S41" s="34"/>
      <c r="T41" s="34"/>
      <c r="U41" s="34"/>
      <c r="V41" s="34"/>
      <c r="W41" s="34"/>
      <c r="X41" s="34"/>
      <c r="Y41" s="34"/>
      <c r="Z41" s="34"/>
      <c r="AA41" s="34"/>
      <c r="AB41" s="34"/>
      <c r="AC41" s="34"/>
      <c r="AD41" s="34"/>
      <c r="AE41" s="34"/>
    </row>
    <row r="42" spans="1:31" s="2" customFormat="1" ht="14.45" customHeight="1" x14ac:dyDescent="0.2">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51"/>
      <c r="D50" s="138" t="s">
        <v>46</v>
      </c>
      <c r="E50" s="139"/>
      <c r="F50" s="139"/>
      <c r="G50" s="138" t="s">
        <v>47</v>
      </c>
      <c r="H50" s="139"/>
      <c r="I50" s="139"/>
      <c r="J50" s="139"/>
      <c r="K50" s="139"/>
      <c r="L50" s="51"/>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34"/>
      <c r="B61" s="39"/>
      <c r="C61" s="34"/>
      <c r="D61" s="140" t="s">
        <v>48</v>
      </c>
      <c r="E61" s="141"/>
      <c r="F61" s="142" t="s">
        <v>49</v>
      </c>
      <c r="G61" s="140" t="s">
        <v>48</v>
      </c>
      <c r="H61" s="141"/>
      <c r="I61" s="141"/>
      <c r="J61" s="143" t="s">
        <v>49</v>
      </c>
      <c r="K61" s="141"/>
      <c r="L61" s="51"/>
      <c r="S61" s="34"/>
      <c r="T61" s="34"/>
      <c r="U61" s="34"/>
      <c r="V61" s="34"/>
      <c r="W61" s="34"/>
      <c r="X61" s="34"/>
      <c r="Y61" s="34"/>
      <c r="Z61" s="34"/>
      <c r="AA61" s="34"/>
      <c r="AB61" s="34"/>
      <c r="AC61" s="34"/>
      <c r="AD61" s="34"/>
      <c r="AE61" s="34"/>
    </row>
    <row r="62" spans="1:31" x14ac:dyDescent="0.2">
      <c r="B62" s="20"/>
      <c r="L62" s="20"/>
    </row>
    <row r="63" spans="1:31" x14ac:dyDescent="0.2">
      <c r="B63" s="20"/>
      <c r="L63" s="20"/>
    </row>
    <row r="64" spans="1:31" x14ac:dyDescent="0.2">
      <c r="B64" s="20"/>
      <c r="L64" s="20"/>
    </row>
    <row r="65" spans="1:31" s="2" customFormat="1" ht="12.75" x14ac:dyDescent="0.2">
      <c r="A65" s="34"/>
      <c r="B65" s="39"/>
      <c r="C65" s="34"/>
      <c r="D65" s="138" t="s">
        <v>50</v>
      </c>
      <c r="E65" s="144"/>
      <c r="F65" s="144"/>
      <c r="G65" s="138" t="s">
        <v>51</v>
      </c>
      <c r="H65" s="144"/>
      <c r="I65" s="144"/>
      <c r="J65" s="144"/>
      <c r="K65" s="144"/>
      <c r="L65" s="51"/>
      <c r="S65" s="34"/>
      <c r="T65" s="34"/>
      <c r="U65" s="34"/>
      <c r="V65" s="34"/>
      <c r="W65" s="34"/>
      <c r="X65" s="34"/>
      <c r="Y65" s="34"/>
      <c r="Z65" s="34"/>
      <c r="AA65" s="34"/>
      <c r="AB65" s="34"/>
      <c r="AC65" s="34"/>
      <c r="AD65" s="34"/>
      <c r="AE65" s="34"/>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34"/>
      <c r="B76" s="39"/>
      <c r="C76" s="34"/>
      <c r="D76" s="140" t="s">
        <v>48</v>
      </c>
      <c r="E76" s="141"/>
      <c r="F76" s="142" t="s">
        <v>49</v>
      </c>
      <c r="G76" s="140" t="s">
        <v>48</v>
      </c>
      <c r="H76" s="141"/>
      <c r="I76" s="141"/>
      <c r="J76" s="143" t="s">
        <v>49</v>
      </c>
      <c r="K76" s="141"/>
      <c r="L76" s="51"/>
      <c r="S76" s="34"/>
      <c r="T76" s="34"/>
      <c r="U76" s="34"/>
      <c r="V76" s="34"/>
      <c r="W76" s="34"/>
      <c r="X76" s="34"/>
      <c r="Y76" s="34"/>
      <c r="Z76" s="34"/>
      <c r="AA76" s="34"/>
      <c r="AB76" s="34"/>
      <c r="AC76" s="34"/>
      <c r="AD76" s="34"/>
      <c r="AE76" s="34"/>
    </row>
    <row r="77" spans="1:31" s="2" customFormat="1" ht="14.45" customHeight="1" x14ac:dyDescent="0.2">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5" customHeight="1" x14ac:dyDescent="0.2">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x14ac:dyDescent="0.2">
      <c r="A82" s="34"/>
      <c r="B82" s="35"/>
      <c r="C82" s="23" t="s">
        <v>158</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x14ac:dyDescent="0.2">
      <c r="A85" s="34"/>
      <c r="B85" s="35"/>
      <c r="C85" s="36"/>
      <c r="D85" s="36"/>
      <c r="E85" s="309" t="str">
        <f>E7</f>
        <v>16 -Oprava trati v úseku Praha Smíchov - Beroun Závodí</v>
      </c>
      <c r="F85" s="310"/>
      <c r="G85" s="310"/>
      <c r="H85" s="310"/>
      <c r="I85" s="36"/>
      <c r="J85" s="36"/>
      <c r="K85" s="36"/>
      <c r="L85" s="51"/>
      <c r="S85" s="34"/>
      <c r="T85" s="34"/>
      <c r="U85" s="34"/>
      <c r="V85" s="34"/>
      <c r="W85" s="34"/>
      <c r="X85" s="34"/>
      <c r="Y85" s="34"/>
      <c r="Z85" s="34"/>
      <c r="AA85" s="34"/>
      <c r="AB85" s="34"/>
      <c r="AC85" s="34"/>
      <c r="AD85" s="34"/>
      <c r="AE85" s="34"/>
    </row>
    <row r="86" spans="1:31" s="1" customFormat="1" ht="12" customHeight="1" x14ac:dyDescent="0.2">
      <c r="B86" s="21"/>
      <c r="C86" s="29" t="s">
        <v>156</v>
      </c>
      <c r="D86" s="22"/>
      <c r="E86" s="22"/>
      <c r="F86" s="22"/>
      <c r="G86" s="22"/>
      <c r="H86" s="22"/>
      <c r="I86" s="22"/>
      <c r="J86" s="22"/>
      <c r="K86" s="22"/>
      <c r="L86" s="20"/>
    </row>
    <row r="87" spans="1:31" s="2" customFormat="1" ht="16.5" customHeight="1" x14ac:dyDescent="0.2">
      <c r="A87" s="34"/>
      <c r="B87" s="35"/>
      <c r="C87" s="36"/>
      <c r="D87" s="36"/>
      <c r="E87" s="309" t="s">
        <v>806</v>
      </c>
      <c r="F87" s="308"/>
      <c r="G87" s="308"/>
      <c r="H87" s="308"/>
      <c r="I87" s="36"/>
      <c r="J87" s="36"/>
      <c r="K87" s="36"/>
      <c r="L87" s="51"/>
      <c r="S87" s="34"/>
      <c r="T87" s="34"/>
      <c r="U87" s="34"/>
      <c r="V87" s="34"/>
      <c r="W87" s="34"/>
      <c r="X87" s="34"/>
      <c r="Y87" s="34"/>
      <c r="Z87" s="34"/>
      <c r="AA87" s="34"/>
      <c r="AB87" s="34"/>
      <c r="AC87" s="34"/>
      <c r="AD87" s="34"/>
      <c r="AE87" s="34"/>
    </row>
    <row r="88" spans="1:31" s="2" customFormat="1" ht="12" customHeight="1" x14ac:dyDescent="0.2">
      <c r="A88" s="34"/>
      <c r="B88" s="35"/>
      <c r="C88" s="29" t="s">
        <v>486</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x14ac:dyDescent="0.2">
      <c r="A89" s="34"/>
      <c r="B89" s="35"/>
      <c r="C89" s="36"/>
      <c r="D89" s="36"/>
      <c r="E89" s="270" t="str">
        <f>E11</f>
        <v>03 - Prodloužení nástupiště Beroun Závodí</v>
      </c>
      <c r="F89" s="308"/>
      <c r="G89" s="308"/>
      <c r="H89" s="308"/>
      <c r="I89" s="36"/>
      <c r="J89" s="36"/>
      <c r="K89" s="36"/>
      <c r="L89" s="51"/>
      <c r="S89" s="34"/>
      <c r="T89" s="34"/>
      <c r="U89" s="34"/>
      <c r="V89" s="34"/>
      <c r="W89" s="34"/>
      <c r="X89" s="34"/>
      <c r="Y89" s="34"/>
      <c r="Z89" s="34"/>
      <c r="AA89" s="34"/>
      <c r="AB89" s="34"/>
      <c r="AC89" s="34"/>
      <c r="AD89" s="34"/>
      <c r="AE89" s="34"/>
    </row>
    <row r="90" spans="1:31" s="2" customFormat="1" ht="6.95"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x14ac:dyDescent="0.2">
      <c r="A91" s="34"/>
      <c r="B91" s="35"/>
      <c r="C91" s="29" t="s">
        <v>20</v>
      </c>
      <c r="D91" s="36"/>
      <c r="E91" s="36"/>
      <c r="F91" s="27" t="str">
        <f>F14</f>
        <v xml:space="preserve"> </v>
      </c>
      <c r="G91" s="36"/>
      <c r="H91" s="36"/>
      <c r="I91" s="29" t="s">
        <v>22</v>
      </c>
      <c r="J91" s="66" t="str">
        <f>IF(J14="","",J14)</f>
        <v>4. 4. 2022</v>
      </c>
      <c r="K91" s="36"/>
      <c r="L91" s="51"/>
      <c r="S91" s="34"/>
      <c r="T91" s="34"/>
      <c r="U91" s="34"/>
      <c r="V91" s="34"/>
      <c r="W91" s="34"/>
      <c r="X91" s="34"/>
      <c r="Y91" s="34"/>
      <c r="Z91" s="34"/>
      <c r="AA91" s="34"/>
      <c r="AB91" s="34"/>
      <c r="AC91" s="34"/>
      <c r="AD91" s="34"/>
      <c r="AE91" s="34"/>
    </row>
    <row r="92" spans="1:31" s="2" customFormat="1" ht="6.95" customHeight="1" x14ac:dyDescent="0.2">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x14ac:dyDescent="0.2">
      <c r="A93" s="34"/>
      <c r="B93" s="35"/>
      <c r="C93" s="29" t="s">
        <v>24</v>
      </c>
      <c r="D93" s="36"/>
      <c r="E93" s="36"/>
      <c r="F93" s="27" t="str">
        <f>E17</f>
        <v xml:space="preserve"> </v>
      </c>
      <c r="G93" s="36"/>
      <c r="H93" s="36"/>
      <c r="I93" s="29" t="s">
        <v>29</v>
      </c>
      <c r="J93" s="32" t="str">
        <f>E23</f>
        <v xml:space="preserve"> </v>
      </c>
      <c r="K93" s="36"/>
      <c r="L93" s="51"/>
      <c r="S93" s="34"/>
      <c r="T93" s="34"/>
      <c r="U93" s="34"/>
      <c r="V93" s="34"/>
      <c r="W93" s="34"/>
      <c r="X93" s="34"/>
      <c r="Y93" s="34"/>
      <c r="Z93" s="34"/>
      <c r="AA93" s="34"/>
      <c r="AB93" s="34"/>
      <c r="AC93" s="34"/>
      <c r="AD93" s="34"/>
      <c r="AE93" s="34"/>
    </row>
    <row r="94" spans="1:31" s="2" customFormat="1" ht="15.2" customHeight="1" x14ac:dyDescent="0.2">
      <c r="A94" s="34"/>
      <c r="B94" s="35"/>
      <c r="C94" s="29" t="s">
        <v>27</v>
      </c>
      <c r="D94" s="36"/>
      <c r="E94" s="36"/>
      <c r="F94" s="27" t="str">
        <f>IF(E20="","",E20)</f>
        <v>Vyplň údaj</v>
      </c>
      <c r="G94" s="36"/>
      <c r="H94" s="36"/>
      <c r="I94" s="29" t="s">
        <v>31</v>
      </c>
      <c r="J94" s="32" t="str">
        <f>E26</f>
        <v xml:space="preserve"> </v>
      </c>
      <c r="K94" s="36"/>
      <c r="L94" s="51"/>
      <c r="S94" s="34"/>
      <c r="T94" s="34"/>
      <c r="U94" s="34"/>
      <c r="V94" s="34"/>
      <c r="W94" s="34"/>
      <c r="X94" s="34"/>
      <c r="Y94" s="34"/>
      <c r="Z94" s="34"/>
      <c r="AA94" s="34"/>
      <c r="AB94" s="34"/>
      <c r="AC94" s="34"/>
      <c r="AD94" s="34"/>
      <c r="AE94" s="34"/>
    </row>
    <row r="95" spans="1:31" s="2" customFormat="1" ht="10.35"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x14ac:dyDescent="0.2">
      <c r="A96" s="34"/>
      <c r="B96" s="35"/>
      <c r="C96" s="149" t="s">
        <v>159</v>
      </c>
      <c r="D96" s="150"/>
      <c r="E96" s="150"/>
      <c r="F96" s="150"/>
      <c r="G96" s="150"/>
      <c r="H96" s="150"/>
      <c r="I96" s="150"/>
      <c r="J96" s="151" t="s">
        <v>160</v>
      </c>
      <c r="K96" s="150"/>
      <c r="L96" s="51"/>
      <c r="S96" s="34"/>
      <c r="T96" s="34"/>
      <c r="U96" s="34"/>
      <c r="V96" s="34"/>
      <c r="W96" s="34"/>
      <c r="X96" s="34"/>
      <c r="Y96" s="34"/>
      <c r="Z96" s="34"/>
      <c r="AA96" s="34"/>
      <c r="AB96" s="34"/>
      <c r="AC96" s="34"/>
      <c r="AD96" s="34"/>
      <c r="AE96" s="34"/>
    </row>
    <row r="97" spans="1:47" s="2" customFormat="1" ht="10.35" customHeight="1" x14ac:dyDescent="0.2">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x14ac:dyDescent="0.2">
      <c r="A98" s="34"/>
      <c r="B98" s="35"/>
      <c r="C98" s="152" t="s">
        <v>161</v>
      </c>
      <c r="D98" s="36"/>
      <c r="E98" s="36"/>
      <c r="F98" s="36"/>
      <c r="G98" s="36"/>
      <c r="H98" s="36"/>
      <c r="I98" s="36"/>
      <c r="J98" s="84">
        <f>J124</f>
        <v>0</v>
      </c>
      <c r="K98" s="36"/>
      <c r="L98" s="51"/>
      <c r="S98" s="34"/>
      <c r="T98" s="34"/>
      <c r="U98" s="34"/>
      <c r="V98" s="34"/>
      <c r="W98" s="34"/>
      <c r="X98" s="34"/>
      <c r="Y98" s="34"/>
      <c r="Z98" s="34"/>
      <c r="AA98" s="34"/>
      <c r="AB98" s="34"/>
      <c r="AC98" s="34"/>
      <c r="AD98" s="34"/>
      <c r="AE98" s="34"/>
      <c r="AU98" s="17" t="s">
        <v>162</v>
      </c>
    </row>
    <row r="99" spans="1:47" s="9" customFormat="1" ht="24.95" customHeight="1" x14ac:dyDescent="0.2">
      <c r="B99" s="153"/>
      <c r="C99" s="154"/>
      <c r="D99" s="155" t="s">
        <v>163</v>
      </c>
      <c r="E99" s="156"/>
      <c r="F99" s="156"/>
      <c r="G99" s="156"/>
      <c r="H99" s="156"/>
      <c r="I99" s="156"/>
      <c r="J99" s="157">
        <f>J125</f>
        <v>0</v>
      </c>
      <c r="K99" s="154"/>
      <c r="L99" s="158"/>
    </row>
    <row r="100" spans="1:47" s="10" customFormat="1" ht="19.899999999999999" customHeight="1" x14ac:dyDescent="0.2">
      <c r="B100" s="159"/>
      <c r="C100" s="104"/>
      <c r="D100" s="160" t="s">
        <v>164</v>
      </c>
      <c r="E100" s="161"/>
      <c r="F100" s="161"/>
      <c r="G100" s="161"/>
      <c r="H100" s="161"/>
      <c r="I100" s="161"/>
      <c r="J100" s="162">
        <f>J126</f>
        <v>0</v>
      </c>
      <c r="K100" s="104"/>
      <c r="L100" s="163"/>
    </row>
    <row r="101" spans="1:47" s="10" customFormat="1" ht="19.899999999999999" customHeight="1" x14ac:dyDescent="0.2">
      <c r="B101" s="159"/>
      <c r="C101" s="104"/>
      <c r="D101" s="160" t="s">
        <v>935</v>
      </c>
      <c r="E101" s="161"/>
      <c r="F101" s="161"/>
      <c r="G101" s="161"/>
      <c r="H101" s="161"/>
      <c r="I101" s="161"/>
      <c r="J101" s="162">
        <f>J167</f>
        <v>0</v>
      </c>
      <c r="K101" s="104"/>
      <c r="L101" s="163"/>
    </row>
    <row r="102" spans="1:47" s="9" customFormat="1" ht="24.95" customHeight="1" x14ac:dyDescent="0.2">
      <c r="B102" s="153"/>
      <c r="C102" s="154"/>
      <c r="D102" s="155" t="s">
        <v>165</v>
      </c>
      <c r="E102" s="156"/>
      <c r="F102" s="156"/>
      <c r="G102" s="156"/>
      <c r="H102" s="156"/>
      <c r="I102" s="156"/>
      <c r="J102" s="157">
        <f>J172</f>
        <v>0</v>
      </c>
      <c r="K102" s="154"/>
      <c r="L102" s="158"/>
    </row>
    <row r="103" spans="1:47" s="2" customFormat="1" ht="21.75" customHeight="1" x14ac:dyDescent="0.2">
      <c r="A103" s="34"/>
      <c r="B103" s="35"/>
      <c r="C103" s="36"/>
      <c r="D103" s="36"/>
      <c r="E103" s="36"/>
      <c r="F103" s="36"/>
      <c r="G103" s="36"/>
      <c r="H103" s="36"/>
      <c r="I103" s="36"/>
      <c r="J103" s="36"/>
      <c r="K103" s="36"/>
      <c r="L103" s="51"/>
      <c r="S103" s="34"/>
      <c r="T103" s="34"/>
      <c r="U103" s="34"/>
      <c r="V103" s="34"/>
      <c r="W103" s="34"/>
      <c r="X103" s="34"/>
      <c r="Y103" s="34"/>
      <c r="Z103" s="34"/>
      <c r="AA103" s="34"/>
      <c r="AB103" s="34"/>
      <c r="AC103" s="34"/>
      <c r="AD103" s="34"/>
      <c r="AE103" s="34"/>
    </row>
    <row r="104" spans="1:47" s="2" customFormat="1" ht="6.95" customHeight="1" x14ac:dyDescent="0.2">
      <c r="A104" s="34"/>
      <c r="B104" s="54"/>
      <c r="C104" s="55"/>
      <c r="D104" s="55"/>
      <c r="E104" s="55"/>
      <c r="F104" s="55"/>
      <c r="G104" s="55"/>
      <c r="H104" s="55"/>
      <c r="I104" s="55"/>
      <c r="J104" s="55"/>
      <c r="K104" s="55"/>
      <c r="L104" s="51"/>
      <c r="S104" s="34"/>
      <c r="T104" s="34"/>
      <c r="U104" s="34"/>
      <c r="V104" s="34"/>
      <c r="W104" s="34"/>
      <c r="X104" s="34"/>
      <c r="Y104" s="34"/>
      <c r="Z104" s="34"/>
      <c r="AA104" s="34"/>
      <c r="AB104" s="34"/>
      <c r="AC104" s="34"/>
      <c r="AD104" s="34"/>
      <c r="AE104" s="34"/>
    </row>
    <row r="108" spans="1:47" s="2" customFormat="1" ht="6.95" customHeight="1" x14ac:dyDescent="0.2">
      <c r="A108" s="34"/>
      <c r="B108" s="56"/>
      <c r="C108" s="57"/>
      <c r="D108" s="57"/>
      <c r="E108" s="57"/>
      <c r="F108" s="57"/>
      <c r="G108" s="57"/>
      <c r="H108" s="57"/>
      <c r="I108" s="57"/>
      <c r="J108" s="57"/>
      <c r="K108" s="57"/>
      <c r="L108" s="51"/>
      <c r="S108" s="34"/>
      <c r="T108" s="34"/>
      <c r="U108" s="34"/>
      <c r="V108" s="34"/>
      <c r="W108" s="34"/>
      <c r="X108" s="34"/>
      <c r="Y108" s="34"/>
      <c r="Z108" s="34"/>
      <c r="AA108" s="34"/>
      <c r="AB108" s="34"/>
      <c r="AC108" s="34"/>
      <c r="AD108" s="34"/>
      <c r="AE108" s="34"/>
    </row>
    <row r="109" spans="1:47" s="2" customFormat="1" ht="24.95" customHeight="1" x14ac:dyDescent="0.2">
      <c r="A109" s="34"/>
      <c r="B109" s="35"/>
      <c r="C109" s="23" t="s">
        <v>166</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47" s="2" customFormat="1" ht="6.95" customHeight="1" x14ac:dyDescent="0.2">
      <c r="A110" s="34"/>
      <c r="B110" s="35"/>
      <c r="C110" s="36"/>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12" customHeight="1" x14ac:dyDescent="0.2">
      <c r="A111" s="34"/>
      <c r="B111" s="35"/>
      <c r="C111" s="29" t="s">
        <v>16</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47" s="2" customFormat="1" ht="16.5" customHeight="1" x14ac:dyDescent="0.2">
      <c r="A112" s="34"/>
      <c r="B112" s="35"/>
      <c r="C112" s="36"/>
      <c r="D112" s="36"/>
      <c r="E112" s="309" t="str">
        <f>E7</f>
        <v>16 -Oprava trati v úseku Praha Smíchov - Beroun Závodí</v>
      </c>
      <c r="F112" s="310"/>
      <c r="G112" s="310"/>
      <c r="H112" s="310"/>
      <c r="I112" s="36"/>
      <c r="J112" s="36"/>
      <c r="K112" s="36"/>
      <c r="L112" s="51"/>
      <c r="S112" s="34"/>
      <c r="T112" s="34"/>
      <c r="U112" s="34"/>
      <c r="V112" s="34"/>
      <c r="W112" s="34"/>
      <c r="X112" s="34"/>
      <c r="Y112" s="34"/>
      <c r="Z112" s="34"/>
      <c r="AA112" s="34"/>
      <c r="AB112" s="34"/>
      <c r="AC112" s="34"/>
      <c r="AD112" s="34"/>
      <c r="AE112" s="34"/>
    </row>
    <row r="113" spans="1:65" s="1" customFormat="1" ht="12" customHeight="1" x14ac:dyDescent="0.2">
      <c r="B113" s="21"/>
      <c r="C113" s="29" t="s">
        <v>156</v>
      </c>
      <c r="D113" s="22"/>
      <c r="E113" s="22"/>
      <c r="F113" s="22"/>
      <c r="G113" s="22"/>
      <c r="H113" s="22"/>
      <c r="I113" s="22"/>
      <c r="J113" s="22"/>
      <c r="K113" s="22"/>
      <c r="L113" s="20"/>
    </row>
    <row r="114" spans="1:65" s="2" customFormat="1" ht="16.5" customHeight="1" x14ac:dyDescent="0.2">
      <c r="A114" s="34"/>
      <c r="B114" s="35"/>
      <c r="C114" s="36"/>
      <c r="D114" s="36"/>
      <c r="E114" s="309" t="s">
        <v>806</v>
      </c>
      <c r="F114" s="308"/>
      <c r="G114" s="308"/>
      <c r="H114" s="308"/>
      <c r="I114" s="36"/>
      <c r="J114" s="36"/>
      <c r="K114" s="36"/>
      <c r="L114" s="51"/>
      <c r="S114" s="34"/>
      <c r="T114" s="34"/>
      <c r="U114" s="34"/>
      <c r="V114" s="34"/>
      <c r="W114" s="34"/>
      <c r="X114" s="34"/>
      <c r="Y114" s="34"/>
      <c r="Z114" s="34"/>
      <c r="AA114" s="34"/>
      <c r="AB114" s="34"/>
      <c r="AC114" s="34"/>
      <c r="AD114" s="34"/>
      <c r="AE114" s="34"/>
    </row>
    <row r="115" spans="1:65" s="2" customFormat="1" ht="12" customHeight="1" x14ac:dyDescent="0.2">
      <c r="A115" s="34"/>
      <c r="B115" s="35"/>
      <c r="C115" s="29" t="s">
        <v>486</v>
      </c>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6.5" customHeight="1" x14ac:dyDescent="0.2">
      <c r="A116" s="34"/>
      <c r="B116" s="35"/>
      <c r="C116" s="36"/>
      <c r="D116" s="36"/>
      <c r="E116" s="270" t="str">
        <f>E11</f>
        <v>03 - Prodloužení nástupiště Beroun Závodí</v>
      </c>
      <c r="F116" s="308"/>
      <c r="G116" s="308"/>
      <c r="H116" s="308"/>
      <c r="I116" s="36"/>
      <c r="J116" s="36"/>
      <c r="K116" s="36"/>
      <c r="L116" s="51"/>
      <c r="S116" s="34"/>
      <c r="T116" s="34"/>
      <c r="U116" s="34"/>
      <c r="V116" s="34"/>
      <c r="W116" s="34"/>
      <c r="X116" s="34"/>
      <c r="Y116" s="34"/>
      <c r="Z116" s="34"/>
      <c r="AA116" s="34"/>
      <c r="AB116" s="34"/>
      <c r="AC116" s="34"/>
      <c r="AD116" s="34"/>
      <c r="AE116" s="34"/>
    </row>
    <row r="117" spans="1:65" s="2" customFormat="1" ht="6.95" customHeight="1" x14ac:dyDescent="0.2">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2" customFormat="1" ht="12" customHeight="1" x14ac:dyDescent="0.2">
      <c r="A118" s="34"/>
      <c r="B118" s="35"/>
      <c r="C118" s="29" t="s">
        <v>20</v>
      </c>
      <c r="D118" s="36"/>
      <c r="E118" s="36"/>
      <c r="F118" s="27" t="str">
        <f>F14</f>
        <v xml:space="preserve"> </v>
      </c>
      <c r="G118" s="36"/>
      <c r="H118" s="36"/>
      <c r="I118" s="29" t="s">
        <v>22</v>
      </c>
      <c r="J118" s="66" t="str">
        <f>IF(J14="","",J14)</f>
        <v>4. 4. 2022</v>
      </c>
      <c r="K118" s="36"/>
      <c r="L118" s="51"/>
      <c r="S118" s="34"/>
      <c r="T118" s="34"/>
      <c r="U118" s="34"/>
      <c r="V118" s="34"/>
      <c r="W118" s="34"/>
      <c r="X118" s="34"/>
      <c r="Y118" s="34"/>
      <c r="Z118" s="34"/>
      <c r="AA118" s="34"/>
      <c r="AB118" s="34"/>
      <c r="AC118" s="34"/>
      <c r="AD118" s="34"/>
      <c r="AE118" s="34"/>
    </row>
    <row r="119" spans="1:65" s="2" customFormat="1" ht="6.95" customHeight="1" x14ac:dyDescent="0.2">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2" customFormat="1" ht="15.2" customHeight="1" x14ac:dyDescent="0.2">
      <c r="A120" s="34"/>
      <c r="B120" s="35"/>
      <c r="C120" s="29" t="s">
        <v>24</v>
      </c>
      <c r="D120" s="36"/>
      <c r="E120" s="36"/>
      <c r="F120" s="27" t="str">
        <f>E17</f>
        <v xml:space="preserve"> </v>
      </c>
      <c r="G120" s="36"/>
      <c r="H120" s="36"/>
      <c r="I120" s="29" t="s">
        <v>29</v>
      </c>
      <c r="J120" s="32" t="str">
        <f>E23</f>
        <v xml:space="preserve"> </v>
      </c>
      <c r="K120" s="36"/>
      <c r="L120" s="51"/>
      <c r="S120" s="34"/>
      <c r="T120" s="34"/>
      <c r="U120" s="34"/>
      <c r="V120" s="34"/>
      <c r="W120" s="34"/>
      <c r="X120" s="34"/>
      <c r="Y120" s="34"/>
      <c r="Z120" s="34"/>
      <c r="AA120" s="34"/>
      <c r="AB120" s="34"/>
      <c r="AC120" s="34"/>
      <c r="AD120" s="34"/>
      <c r="AE120" s="34"/>
    </row>
    <row r="121" spans="1:65" s="2" customFormat="1" ht="15.2" customHeight="1" x14ac:dyDescent="0.2">
      <c r="A121" s="34"/>
      <c r="B121" s="35"/>
      <c r="C121" s="29" t="s">
        <v>27</v>
      </c>
      <c r="D121" s="36"/>
      <c r="E121" s="36"/>
      <c r="F121" s="27" t="str">
        <f>IF(E20="","",E20)</f>
        <v>Vyplň údaj</v>
      </c>
      <c r="G121" s="36"/>
      <c r="H121" s="36"/>
      <c r="I121" s="29" t="s">
        <v>31</v>
      </c>
      <c r="J121" s="32" t="str">
        <f>E26</f>
        <v xml:space="preserve"> </v>
      </c>
      <c r="K121" s="36"/>
      <c r="L121" s="51"/>
      <c r="S121" s="34"/>
      <c r="T121" s="34"/>
      <c r="U121" s="34"/>
      <c r="V121" s="34"/>
      <c r="W121" s="34"/>
      <c r="X121" s="34"/>
      <c r="Y121" s="34"/>
      <c r="Z121" s="34"/>
      <c r="AA121" s="34"/>
      <c r="AB121" s="34"/>
      <c r="AC121" s="34"/>
      <c r="AD121" s="34"/>
      <c r="AE121" s="34"/>
    </row>
    <row r="122" spans="1:65" s="2" customFormat="1" ht="10.35" customHeight="1" x14ac:dyDescent="0.2">
      <c r="A122" s="34"/>
      <c r="B122" s="35"/>
      <c r="C122" s="36"/>
      <c r="D122" s="36"/>
      <c r="E122" s="36"/>
      <c r="F122" s="36"/>
      <c r="G122" s="36"/>
      <c r="H122" s="36"/>
      <c r="I122" s="36"/>
      <c r="J122" s="36"/>
      <c r="K122" s="36"/>
      <c r="L122" s="51"/>
      <c r="S122" s="34"/>
      <c r="T122" s="34"/>
      <c r="U122" s="34"/>
      <c r="V122" s="34"/>
      <c r="W122" s="34"/>
      <c r="X122" s="34"/>
      <c r="Y122" s="34"/>
      <c r="Z122" s="34"/>
      <c r="AA122" s="34"/>
      <c r="AB122" s="34"/>
      <c r="AC122" s="34"/>
      <c r="AD122" s="34"/>
      <c r="AE122" s="34"/>
    </row>
    <row r="123" spans="1:65" s="11" customFormat="1" ht="29.25" customHeight="1" x14ac:dyDescent="0.2">
      <c r="A123" s="164"/>
      <c r="B123" s="165"/>
      <c r="C123" s="166" t="s">
        <v>167</v>
      </c>
      <c r="D123" s="167" t="s">
        <v>58</v>
      </c>
      <c r="E123" s="167" t="s">
        <v>54</v>
      </c>
      <c r="F123" s="167" t="s">
        <v>55</v>
      </c>
      <c r="G123" s="167" t="s">
        <v>168</v>
      </c>
      <c r="H123" s="167" t="s">
        <v>169</v>
      </c>
      <c r="I123" s="167" t="s">
        <v>170</v>
      </c>
      <c r="J123" s="167" t="s">
        <v>160</v>
      </c>
      <c r="K123" s="168" t="s">
        <v>171</v>
      </c>
      <c r="L123" s="169"/>
      <c r="M123" s="75" t="s">
        <v>1</v>
      </c>
      <c r="N123" s="76" t="s">
        <v>37</v>
      </c>
      <c r="O123" s="76" t="s">
        <v>172</v>
      </c>
      <c r="P123" s="76" t="s">
        <v>173</v>
      </c>
      <c r="Q123" s="76" t="s">
        <v>174</v>
      </c>
      <c r="R123" s="76" t="s">
        <v>175</v>
      </c>
      <c r="S123" s="76" t="s">
        <v>176</v>
      </c>
      <c r="T123" s="77" t="s">
        <v>177</v>
      </c>
      <c r="U123" s="164"/>
      <c r="V123" s="164"/>
      <c r="W123" s="164"/>
      <c r="X123" s="164"/>
      <c r="Y123" s="164"/>
      <c r="Z123" s="164"/>
      <c r="AA123" s="164"/>
      <c r="AB123" s="164"/>
      <c r="AC123" s="164"/>
      <c r="AD123" s="164"/>
      <c r="AE123" s="164"/>
    </row>
    <row r="124" spans="1:65" s="2" customFormat="1" ht="22.9" customHeight="1" x14ac:dyDescent="0.25">
      <c r="A124" s="34"/>
      <c r="B124" s="35"/>
      <c r="C124" s="82" t="s">
        <v>178</v>
      </c>
      <c r="D124" s="36"/>
      <c r="E124" s="36"/>
      <c r="F124" s="36"/>
      <c r="G124" s="36"/>
      <c r="H124" s="36"/>
      <c r="I124" s="36"/>
      <c r="J124" s="170">
        <f>BK124</f>
        <v>0</v>
      </c>
      <c r="K124" s="36"/>
      <c r="L124" s="39"/>
      <c r="M124" s="78"/>
      <c r="N124" s="171"/>
      <c r="O124" s="79"/>
      <c r="P124" s="172">
        <f>P125+P172</f>
        <v>0</v>
      </c>
      <c r="Q124" s="79"/>
      <c r="R124" s="172">
        <f>R125+R172</f>
        <v>296.48035200000004</v>
      </c>
      <c r="S124" s="79"/>
      <c r="T124" s="173">
        <f>T125+T172</f>
        <v>0</v>
      </c>
      <c r="U124" s="34"/>
      <c r="V124" s="34"/>
      <c r="W124" s="34"/>
      <c r="X124" s="34"/>
      <c r="Y124" s="34"/>
      <c r="Z124" s="34"/>
      <c r="AA124" s="34"/>
      <c r="AB124" s="34"/>
      <c r="AC124" s="34"/>
      <c r="AD124" s="34"/>
      <c r="AE124" s="34"/>
      <c r="AT124" s="17" t="s">
        <v>72</v>
      </c>
      <c r="AU124" s="17" t="s">
        <v>162</v>
      </c>
      <c r="BK124" s="174">
        <f>BK125+BK172</f>
        <v>0</v>
      </c>
    </row>
    <row r="125" spans="1:65" s="12" customFormat="1" ht="25.9" customHeight="1" x14ac:dyDescent="0.2">
      <c r="B125" s="175"/>
      <c r="C125" s="176"/>
      <c r="D125" s="177" t="s">
        <v>72</v>
      </c>
      <c r="E125" s="178" t="s">
        <v>179</v>
      </c>
      <c r="F125" s="178" t="s">
        <v>180</v>
      </c>
      <c r="G125" s="176"/>
      <c r="H125" s="176"/>
      <c r="I125" s="179"/>
      <c r="J125" s="180">
        <f>BK125</f>
        <v>0</v>
      </c>
      <c r="K125" s="176"/>
      <c r="L125" s="181"/>
      <c r="M125" s="182"/>
      <c r="N125" s="183"/>
      <c r="O125" s="183"/>
      <c r="P125" s="184">
        <f>P126+P167</f>
        <v>0</v>
      </c>
      <c r="Q125" s="183"/>
      <c r="R125" s="184">
        <f>R126+R167</f>
        <v>293.96435200000002</v>
      </c>
      <c r="S125" s="183"/>
      <c r="T125" s="185">
        <f>T126+T167</f>
        <v>0</v>
      </c>
      <c r="AR125" s="186" t="s">
        <v>81</v>
      </c>
      <c r="AT125" s="187" t="s">
        <v>72</v>
      </c>
      <c r="AU125" s="187" t="s">
        <v>73</v>
      </c>
      <c r="AY125" s="186" t="s">
        <v>181</v>
      </c>
      <c r="BK125" s="188">
        <f>BK126+BK167</f>
        <v>0</v>
      </c>
    </row>
    <row r="126" spans="1:65" s="12" customFormat="1" ht="22.9" customHeight="1" x14ac:dyDescent="0.2">
      <c r="B126" s="175"/>
      <c r="C126" s="176"/>
      <c r="D126" s="177" t="s">
        <v>72</v>
      </c>
      <c r="E126" s="189" t="s">
        <v>182</v>
      </c>
      <c r="F126" s="189" t="s">
        <v>183</v>
      </c>
      <c r="G126" s="176"/>
      <c r="H126" s="176"/>
      <c r="I126" s="179"/>
      <c r="J126" s="190">
        <f>BK126</f>
        <v>0</v>
      </c>
      <c r="K126" s="176"/>
      <c r="L126" s="181"/>
      <c r="M126" s="182"/>
      <c r="N126" s="183"/>
      <c r="O126" s="183"/>
      <c r="P126" s="184">
        <f>SUM(P127:P166)</f>
        <v>0</v>
      </c>
      <c r="Q126" s="183"/>
      <c r="R126" s="184">
        <f>SUM(R127:R166)</f>
        <v>293.55031200000002</v>
      </c>
      <c r="S126" s="183"/>
      <c r="T126" s="185">
        <f>SUM(T127:T166)</f>
        <v>0</v>
      </c>
      <c r="AR126" s="186" t="s">
        <v>81</v>
      </c>
      <c r="AT126" s="187" t="s">
        <v>72</v>
      </c>
      <c r="AU126" s="187" t="s">
        <v>81</v>
      </c>
      <c r="AY126" s="186" t="s">
        <v>181</v>
      </c>
      <c r="BK126" s="188">
        <f>SUM(BK127:BK166)</f>
        <v>0</v>
      </c>
    </row>
    <row r="127" spans="1:65" s="2" customFormat="1" ht="49.15" customHeight="1" x14ac:dyDescent="0.2">
      <c r="A127" s="34"/>
      <c r="B127" s="35"/>
      <c r="C127" s="191" t="s">
        <v>81</v>
      </c>
      <c r="D127" s="191" t="s">
        <v>184</v>
      </c>
      <c r="E127" s="192" t="s">
        <v>761</v>
      </c>
      <c r="F127" s="193" t="s">
        <v>762</v>
      </c>
      <c r="G127" s="194" t="s">
        <v>187</v>
      </c>
      <c r="H127" s="195">
        <v>2.2650000000000001</v>
      </c>
      <c r="I127" s="196"/>
      <c r="J127" s="197">
        <f>ROUND(I127*H127,2)</f>
        <v>0</v>
      </c>
      <c r="K127" s="193" t="s">
        <v>188</v>
      </c>
      <c r="L127" s="39"/>
      <c r="M127" s="198" t="s">
        <v>1</v>
      </c>
      <c r="N127" s="199" t="s">
        <v>38</v>
      </c>
      <c r="O127" s="71"/>
      <c r="P127" s="200">
        <f>O127*H127</f>
        <v>0</v>
      </c>
      <c r="Q127" s="200">
        <v>0</v>
      </c>
      <c r="R127" s="200">
        <f>Q127*H127</f>
        <v>0</v>
      </c>
      <c r="S127" s="200">
        <v>0</v>
      </c>
      <c r="T127" s="201">
        <f>S127*H127</f>
        <v>0</v>
      </c>
      <c r="U127" s="34"/>
      <c r="V127" s="34"/>
      <c r="W127" s="34"/>
      <c r="X127" s="34"/>
      <c r="Y127" s="34"/>
      <c r="Z127" s="34"/>
      <c r="AA127" s="34"/>
      <c r="AB127" s="34"/>
      <c r="AC127" s="34"/>
      <c r="AD127" s="34"/>
      <c r="AE127" s="34"/>
      <c r="AR127" s="202" t="s">
        <v>189</v>
      </c>
      <c r="AT127" s="202" t="s">
        <v>184</v>
      </c>
      <c r="AU127" s="202" t="s">
        <v>83</v>
      </c>
      <c r="AY127" s="17" t="s">
        <v>181</v>
      </c>
      <c r="BE127" s="203">
        <f>IF(N127="základní",J127,0)</f>
        <v>0</v>
      </c>
      <c r="BF127" s="203">
        <f>IF(N127="snížená",J127,0)</f>
        <v>0</v>
      </c>
      <c r="BG127" s="203">
        <f>IF(N127="zákl. přenesená",J127,0)</f>
        <v>0</v>
      </c>
      <c r="BH127" s="203">
        <f>IF(N127="sníž. přenesená",J127,0)</f>
        <v>0</v>
      </c>
      <c r="BI127" s="203">
        <f>IF(N127="nulová",J127,0)</f>
        <v>0</v>
      </c>
      <c r="BJ127" s="17" t="s">
        <v>81</v>
      </c>
      <c r="BK127" s="203">
        <f>ROUND(I127*H127,2)</f>
        <v>0</v>
      </c>
      <c r="BL127" s="17" t="s">
        <v>189</v>
      </c>
      <c r="BM127" s="202" t="s">
        <v>936</v>
      </c>
    </row>
    <row r="128" spans="1:65" s="13" customFormat="1" x14ac:dyDescent="0.2">
      <c r="B128" s="204"/>
      <c r="C128" s="205"/>
      <c r="D128" s="206" t="s">
        <v>191</v>
      </c>
      <c r="E128" s="207" t="s">
        <v>1</v>
      </c>
      <c r="F128" s="208" t="s">
        <v>937</v>
      </c>
      <c r="G128" s="205"/>
      <c r="H128" s="209">
        <v>2.2650000000000001</v>
      </c>
      <c r="I128" s="210"/>
      <c r="J128" s="205"/>
      <c r="K128" s="205"/>
      <c r="L128" s="211"/>
      <c r="M128" s="212"/>
      <c r="N128" s="213"/>
      <c r="O128" s="213"/>
      <c r="P128" s="213"/>
      <c r="Q128" s="213"/>
      <c r="R128" s="213"/>
      <c r="S128" s="213"/>
      <c r="T128" s="214"/>
      <c r="AT128" s="215" t="s">
        <v>191</v>
      </c>
      <c r="AU128" s="215" t="s">
        <v>83</v>
      </c>
      <c r="AV128" s="13" t="s">
        <v>83</v>
      </c>
      <c r="AW128" s="13" t="s">
        <v>30</v>
      </c>
      <c r="AX128" s="13" t="s">
        <v>73</v>
      </c>
      <c r="AY128" s="215" t="s">
        <v>181</v>
      </c>
    </row>
    <row r="129" spans="1:65" s="14" customFormat="1" x14ac:dyDescent="0.2">
      <c r="B129" s="216"/>
      <c r="C129" s="217"/>
      <c r="D129" s="206" t="s">
        <v>191</v>
      </c>
      <c r="E129" s="218" t="s">
        <v>1</v>
      </c>
      <c r="F129" s="219" t="s">
        <v>193</v>
      </c>
      <c r="G129" s="217"/>
      <c r="H129" s="220">
        <v>2.2650000000000001</v>
      </c>
      <c r="I129" s="221"/>
      <c r="J129" s="217"/>
      <c r="K129" s="217"/>
      <c r="L129" s="222"/>
      <c r="M129" s="223"/>
      <c r="N129" s="224"/>
      <c r="O129" s="224"/>
      <c r="P129" s="224"/>
      <c r="Q129" s="224"/>
      <c r="R129" s="224"/>
      <c r="S129" s="224"/>
      <c r="T129" s="225"/>
      <c r="AT129" s="226" t="s">
        <v>191</v>
      </c>
      <c r="AU129" s="226" t="s">
        <v>83</v>
      </c>
      <c r="AV129" s="14" t="s">
        <v>189</v>
      </c>
      <c r="AW129" s="14" t="s">
        <v>30</v>
      </c>
      <c r="AX129" s="14" t="s">
        <v>81</v>
      </c>
      <c r="AY129" s="226" t="s">
        <v>181</v>
      </c>
    </row>
    <row r="130" spans="1:65" s="2" customFormat="1" ht="55.5" customHeight="1" x14ac:dyDescent="0.2">
      <c r="A130" s="34"/>
      <c r="B130" s="35"/>
      <c r="C130" s="191" t="s">
        <v>83</v>
      </c>
      <c r="D130" s="191" t="s">
        <v>184</v>
      </c>
      <c r="E130" s="192" t="s">
        <v>810</v>
      </c>
      <c r="F130" s="193" t="s">
        <v>811</v>
      </c>
      <c r="G130" s="194" t="s">
        <v>187</v>
      </c>
      <c r="H130" s="195">
        <v>206.11500000000001</v>
      </c>
      <c r="I130" s="196"/>
      <c r="J130" s="197">
        <f>ROUND(I130*H130,2)</f>
        <v>0</v>
      </c>
      <c r="K130" s="193" t="s">
        <v>188</v>
      </c>
      <c r="L130" s="39"/>
      <c r="M130" s="198" t="s">
        <v>1</v>
      </c>
      <c r="N130" s="199" t="s">
        <v>38</v>
      </c>
      <c r="O130" s="71"/>
      <c r="P130" s="200">
        <f>O130*H130</f>
        <v>0</v>
      </c>
      <c r="Q130" s="200">
        <v>0</v>
      </c>
      <c r="R130" s="200">
        <f>Q130*H130</f>
        <v>0</v>
      </c>
      <c r="S130" s="200">
        <v>0</v>
      </c>
      <c r="T130" s="201">
        <f>S130*H130</f>
        <v>0</v>
      </c>
      <c r="U130" s="34"/>
      <c r="V130" s="34"/>
      <c r="W130" s="34"/>
      <c r="X130" s="34"/>
      <c r="Y130" s="34"/>
      <c r="Z130" s="34"/>
      <c r="AA130" s="34"/>
      <c r="AB130" s="34"/>
      <c r="AC130" s="34"/>
      <c r="AD130" s="34"/>
      <c r="AE130" s="34"/>
      <c r="AR130" s="202" t="s">
        <v>189</v>
      </c>
      <c r="AT130" s="202" t="s">
        <v>184</v>
      </c>
      <c r="AU130" s="202" t="s">
        <v>83</v>
      </c>
      <c r="AY130" s="17" t="s">
        <v>181</v>
      </c>
      <c r="BE130" s="203">
        <f>IF(N130="základní",J130,0)</f>
        <v>0</v>
      </c>
      <c r="BF130" s="203">
        <f>IF(N130="snížená",J130,0)</f>
        <v>0</v>
      </c>
      <c r="BG130" s="203">
        <f>IF(N130="zákl. přenesená",J130,0)</f>
        <v>0</v>
      </c>
      <c r="BH130" s="203">
        <f>IF(N130="sníž. přenesená",J130,0)</f>
        <v>0</v>
      </c>
      <c r="BI130" s="203">
        <f>IF(N130="nulová",J130,0)</f>
        <v>0</v>
      </c>
      <c r="BJ130" s="17" t="s">
        <v>81</v>
      </c>
      <c r="BK130" s="203">
        <f>ROUND(I130*H130,2)</f>
        <v>0</v>
      </c>
      <c r="BL130" s="17" t="s">
        <v>189</v>
      </c>
      <c r="BM130" s="202" t="s">
        <v>938</v>
      </c>
    </row>
    <row r="131" spans="1:65" s="13" customFormat="1" x14ac:dyDescent="0.2">
      <c r="B131" s="204"/>
      <c r="C131" s="205"/>
      <c r="D131" s="206" t="s">
        <v>191</v>
      </c>
      <c r="E131" s="207" t="s">
        <v>1</v>
      </c>
      <c r="F131" s="208" t="s">
        <v>939</v>
      </c>
      <c r="G131" s="205"/>
      <c r="H131" s="209">
        <v>206.11500000000001</v>
      </c>
      <c r="I131" s="210"/>
      <c r="J131" s="205"/>
      <c r="K131" s="205"/>
      <c r="L131" s="211"/>
      <c r="M131" s="212"/>
      <c r="N131" s="213"/>
      <c r="O131" s="213"/>
      <c r="P131" s="213"/>
      <c r="Q131" s="213"/>
      <c r="R131" s="213"/>
      <c r="S131" s="213"/>
      <c r="T131" s="214"/>
      <c r="AT131" s="215" t="s">
        <v>191</v>
      </c>
      <c r="AU131" s="215" t="s">
        <v>83</v>
      </c>
      <c r="AV131" s="13" t="s">
        <v>83</v>
      </c>
      <c r="AW131" s="13" t="s">
        <v>30</v>
      </c>
      <c r="AX131" s="13" t="s">
        <v>73</v>
      </c>
      <c r="AY131" s="215" t="s">
        <v>181</v>
      </c>
    </row>
    <row r="132" spans="1:65" s="14" customFormat="1" x14ac:dyDescent="0.2">
      <c r="B132" s="216"/>
      <c r="C132" s="217"/>
      <c r="D132" s="206" t="s">
        <v>191</v>
      </c>
      <c r="E132" s="218" t="s">
        <v>1</v>
      </c>
      <c r="F132" s="219" t="s">
        <v>193</v>
      </c>
      <c r="G132" s="217"/>
      <c r="H132" s="220">
        <v>206.11500000000001</v>
      </c>
      <c r="I132" s="221"/>
      <c r="J132" s="217"/>
      <c r="K132" s="217"/>
      <c r="L132" s="222"/>
      <c r="M132" s="223"/>
      <c r="N132" s="224"/>
      <c r="O132" s="224"/>
      <c r="P132" s="224"/>
      <c r="Q132" s="224"/>
      <c r="R132" s="224"/>
      <c r="S132" s="224"/>
      <c r="T132" s="225"/>
      <c r="AT132" s="226" t="s">
        <v>191</v>
      </c>
      <c r="AU132" s="226" t="s">
        <v>83</v>
      </c>
      <c r="AV132" s="14" t="s">
        <v>189</v>
      </c>
      <c r="AW132" s="14" t="s">
        <v>30</v>
      </c>
      <c r="AX132" s="14" t="s">
        <v>81</v>
      </c>
      <c r="AY132" s="226" t="s">
        <v>181</v>
      </c>
    </row>
    <row r="133" spans="1:65" s="2" customFormat="1" ht="78" customHeight="1" x14ac:dyDescent="0.2">
      <c r="A133" s="34"/>
      <c r="B133" s="35"/>
      <c r="C133" s="191" t="s">
        <v>198</v>
      </c>
      <c r="D133" s="191" t="s">
        <v>184</v>
      </c>
      <c r="E133" s="192" t="s">
        <v>816</v>
      </c>
      <c r="F133" s="193" t="s">
        <v>817</v>
      </c>
      <c r="G133" s="194" t="s">
        <v>187</v>
      </c>
      <c r="H133" s="195">
        <v>9.9659999999999993</v>
      </c>
      <c r="I133" s="196"/>
      <c r="J133" s="197">
        <f>ROUND(I133*H133,2)</f>
        <v>0</v>
      </c>
      <c r="K133" s="193" t="s">
        <v>188</v>
      </c>
      <c r="L133" s="39"/>
      <c r="M133" s="198" t="s">
        <v>1</v>
      </c>
      <c r="N133" s="199" t="s">
        <v>38</v>
      </c>
      <c r="O133" s="71"/>
      <c r="P133" s="200">
        <f>O133*H133</f>
        <v>0</v>
      </c>
      <c r="Q133" s="200">
        <v>0</v>
      </c>
      <c r="R133" s="200">
        <f>Q133*H133</f>
        <v>0</v>
      </c>
      <c r="S133" s="200">
        <v>0</v>
      </c>
      <c r="T133" s="201">
        <f>S133*H133</f>
        <v>0</v>
      </c>
      <c r="U133" s="34"/>
      <c r="V133" s="34"/>
      <c r="W133" s="34"/>
      <c r="X133" s="34"/>
      <c r="Y133" s="34"/>
      <c r="Z133" s="34"/>
      <c r="AA133" s="34"/>
      <c r="AB133" s="34"/>
      <c r="AC133" s="34"/>
      <c r="AD133" s="34"/>
      <c r="AE133" s="34"/>
      <c r="AR133" s="202" t="s">
        <v>189</v>
      </c>
      <c r="AT133" s="202" t="s">
        <v>184</v>
      </c>
      <c r="AU133" s="202" t="s">
        <v>83</v>
      </c>
      <c r="AY133" s="17" t="s">
        <v>181</v>
      </c>
      <c r="BE133" s="203">
        <f>IF(N133="základní",J133,0)</f>
        <v>0</v>
      </c>
      <c r="BF133" s="203">
        <f>IF(N133="snížená",J133,0)</f>
        <v>0</v>
      </c>
      <c r="BG133" s="203">
        <f>IF(N133="zákl. přenesená",J133,0)</f>
        <v>0</v>
      </c>
      <c r="BH133" s="203">
        <f>IF(N133="sníž. přenesená",J133,0)</f>
        <v>0</v>
      </c>
      <c r="BI133" s="203">
        <f>IF(N133="nulová",J133,0)</f>
        <v>0</v>
      </c>
      <c r="BJ133" s="17" t="s">
        <v>81</v>
      </c>
      <c r="BK133" s="203">
        <f>ROUND(I133*H133,2)</f>
        <v>0</v>
      </c>
      <c r="BL133" s="17" t="s">
        <v>189</v>
      </c>
      <c r="BM133" s="202" t="s">
        <v>940</v>
      </c>
    </row>
    <row r="134" spans="1:65" s="13" customFormat="1" x14ac:dyDescent="0.2">
      <c r="B134" s="204"/>
      <c r="C134" s="205"/>
      <c r="D134" s="206" t="s">
        <v>191</v>
      </c>
      <c r="E134" s="207" t="s">
        <v>1</v>
      </c>
      <c r="F134" s="208" t="s">
        <v>941</v>
      </c>
      <c r="G134" s="205"/>
      <c r="H134" s="209">
        <v>9.9659999999999993</v>
      </c>
      <c r="I134" s="210"/>
      <c r="J134" s="205"/>
      <c r="K134" s="205"/>
      <c r="L134" s="211"/>
      <c r="M134" s="212"/>
      <c r="N134" s="213"/>
      <c r="O134" s="213"/>
      <c r="P134" s="213"/>
      <c r="Q134" s="213"/>
      <c r="R134" s="213"/>
      <c r="S134" s="213"/>
      <c r="T134" s="214"/>
      <c r="AT134" s="215" t="s">
        <v>191</v>
      </c>
      <c r="AU134" s="215" t="s">
        <v>83</v>
      </c>
      <c r="AV134" s="13" t="s">
        <v>83</v>
      </c>
      <c r="AW134" s="13" t="s">
        <v>30</v>
      </c>
      <c r="AX134" s="13" t="s">
        <v>73</v>
      </c>
      <c r="AY134" s="215" t="s">
        <v>181</v>
      </c>
    </row>
    <row r="135" spans="1:65" s="14" customFormat="1" x14ac:dyDescent="0.2">
      <c r="B135" s="216"/>
      <c r="C135" s="217"/>
      <c r="D135" s="206" t="s">
        <v>191</v>
      </c>
      <c r="E135" s="218" t="s">
        <v>1</v>
      </c>
      <c r="F135" s="219" t="s">
        <v>193</v>
      </c>
      <c r="G135" s="217"/>
      <c r="H135" s="220">
        <v>9.9659999999999993</v>
      </c>
      <c r="I135" s="221"/>
      <c r="J135" s="217"/>
      <c r="K135" s="217"/>
      <c r="L135" s="222"/>
      <c r="M135" s="223"/>
      <c r="N135" s="224"/>
      <c r="O135" s="224"/>
      <c r="P135" s="224"/>
      <c r="Q135" s="224"/>
      <c r="R135" s="224"/>
      <c r="S135" s="224"/>
      <c r="T135" s="225"/>
      <c r="AT135" s="226" t="s">
        <v>191</v>
      </c>
      <c r="AU135" s="226" t="s">
        <v>83</v>
      </c>
      <c r="AV135" s="14" t="s">
        <v>189</v>
      </c>
      <c r="AW135" s="14" t="s">
        <v>30</v>
      </c>
      <c r="AX135" s="14" t="s">
        <v>81</v>
      </c>
      <c r="AY135" s="226" t="s">
        <v>181</v>
      </c>
    </row>
    <row r="136" spans="1:65" s="2" customFormat="1" ht="66.75" customHeight="1" x14ac:dyDescent="0.2">
      <c r="A136" s="34"/>
      <c r="B136" s="35"/>
      <c r="C136" s="191" t="s">
        <v>189</v>
      </c>
      <c r="D136" s="191" t="s">
        <v>184</v>
      </c>
      <c r="E136" s="192" t="s">
        <v>825</v>
      </c>
      <c r="F136" s="193" t="s">
        <v>826</v>
      </c>
      <c r="G136" s="194" t="s">
        <v>187</v>
      </c>
      <c r="H136" s="195">
        <v>203.85</v>
      </c>
      <c r="I136" s="196"/>
      <c r="J136" s="197">
        <f>ROUND(I136*H136,2)</f>
        <v>0</v>
      </c>
      <c r="K136" s="193" t="s">
        <v>188</v>
      </c>
      <c r="L136" s="39"/>
      <c r="M136" s="198" t="s">
        <v>1</v>
      </c>
      <c r="N136" s="199" t="s">
        <v>38</v>
      </c>
      <c r="O136" s="71"/>
      <c r="P136" s="200">
        <f>O136*H136</f>
        <v>0</v>
      </c>
      <c r="Q136" s="200">
        <v>0</v>
      </c>
      <c r="R136" s="200">
        <f>Q136*H136</f>
        <v>0</v>
      </c>
      <c r="S136" s="200">
        <v>0</v>
      </c>
      <c r="T136" s="201">
        <f>S136*H136</f>
        <v>0</v>
      </c>
      <c r="U136" s="34"/>
      <c r="V136" s="34"/>
      <c r="W136" s="34"/>
      <c r="X136" s="34"/>
      <c r="Y136" s="34"/>
      <c r="Z136" s="34"/>
      <c r="AA136" s="34"/>
      <c r="AB136" s="34"/>
      <c r="AC136" s="34"/>
      <c r="AD136" s="34"/>
      <c r="AE136" s="34"/>
      <c r="AR136" s="202" t="s">
        <v>189</v>
      </c>
      <c r="AT136" s="202" t="s">
        <v>184</v>
      </c>
      <c r="AU136" s="202" t="s">
        <v>83</v>
      </c>
      <c r="AY136" s="17" t="s">
        <v>181</v>
      </c>
      <c r="BE136" s="203">
        <f>IF(N136="základní",J136,0)</f>
        <v>0</v>
      </c>
      <c r="BF136" s="203">
        <f>IF(N136="snížená",J136,0)</f>
        <v>0</v>
      </c>
      <c r="BG136" s="203">
        <f>IF(N136="zákl. přenesená",J136,0)</f>
        <v>0</v>
      </c>
      <c r="BH136" s="203">
        <f>IF(N136="sníž. přenesená",J136,0)</f>
        <v>0</v>
      </c>
      <c r="BI136" s="203">
        <f>IF(N136="nulová",J136,0)</f>
        <v>0</v>
      </c>
      <c r="BJ136" s="17" t="s">
        <v>81</v>
      </c>
      <c r="BK136" s="203">
        <f>ROUND(I136*H136,2)</f>
        <v>0</v>
      </c>
      <c r="BL136" s="17" t="s">
        <v>189</v>
      </c>
      <c r="BM136" s="202" t="s">
        <v>942</v>
      </c>
    </row>
    <row r="137" spans="1:65" s="13" customFormat="1" x14ac:dyDescent="0.2">
      <c r="B137" s="204"/>
      <c r="C137" s="205"/>
      <c r="D137" s="206" t="s">
        <v>191</v>
      </c>
      <c r="E137" s="207" t="s">
        <v>1</v>
      </c>
      <c r="F137" s="208" t="s">
        <v>943</v>
      </c>
      <c r="G137" s="205"/>
      <c r="H137" s="209">
        <v>203.85</v>
      </c>
      <c r="I137" s="210"/>
      <c r="J137" s="205"/>
      <c r="K137" s="205"/>
      <c r="L137" s="211"/>
      <c r="M137" s="212"/>
      <c r="N137" s="213"/>
      <c r="O137" s="213"/>
      <c r="P137" s="213"/>
      <c r="Q137" s="213"/>
      <c r="R137" s="213"/>
      <c r="S137" s="213"/>
      <c r="T137" s="214"/>
      <c r="AT137" s="215" t="s">
        <v>191</v>
      </c>
      <c r="AU137" s="215" t="s">
        <v>83</v>
      </c>
      <c r="AV137" s="13" t="s">
        <v>83</v>
      </c>
      <c r="AW137" s="13" t="s">
        <v>30</v>
      </c>
      <c r="AX137" s="13" t="s">
        <v>73</v>
      </c>
      <c r="AY137" s="215" t="s">
        <v>181</v>
      </c>
    </row>
    <row r="138" spans="1:65" s="14" customFormat="1" x14ac:dyDescent="0.2">
      <c r="B138" s="216"/>
      <c r="C138" s="217"/>
      <c r="D138" s="206" t="s">
        <v>191</v>
      </c>
      <c r="E138" s="218" t="s">
        <v>1</v>
      </c>
      <c r="F138" s="219" t="s">
        <v>193</v>
      </c>
      <c r="G138" s="217"/>
      <c r="H138" s="220">
        <v>203.85</v>
      </c>
      <c r="I138" s="221"/>
      <c r="J138" s="217"/>
      <c r="K138" s="217"/>
      <c r="L138" s="222"/>
      <c r="M138" s="223"/>
      <c r="N138" s="224"/>
      <c r="O138" s="224"/>
      <c r="P138" s="224"/>
      <c r="Q138" s="224"/>
      <c r="R138" s="224"/>
      <c r="S138" s="224"/>
      <c r="T138" s="225"/>
      <c r="AT138" s="226" t="s">
        <v>191</v>
      </c>
      <c r="AU138" s="226" t="s">
        <v>83</v>
      </c>
      <c r="AV138" s="14" t="s">
        <v>189</v>
      </c>
      <c r="AW138" s="14" t="s">
        <v>30</v>
      </c>
      <c r="AX138" s="14" t="s">
        <v>81</v>
      </c>
      <c r="AY138" s="226" t="s">
        <v>181</v>
      </c>
    </row>
    <row r="139" spans="1:65" s="2" customFormat="1" ht="55.5" customHeight="1" x14ac:dyDescent="0.2">
      <c r="A139" s="34"/>
      <c r="B139" s="35"/>
      <c r="C139" s="191" t="s">
        <v>182</v>
      </c>
      <c r="D139" s="191" t="s">
        <v>184</v>
      </c>
      <c r="E139" s="192" t="s">
        <v>394</v>
      </c>
      <c r="F139" s="193" t="s">
        <v>1404</v>
      </c>
      <c r="G139" s="194" t="s">
        <v>222</v>
      </c>
      <c r="H139" s="195">
        <v>90</v>
      </c>
      <c r="I139" s="196"/>
      <c r="J139" s="197"/>
      <c r="K139" s="193" t="s">
        <v>1</v>
      </c>
      <c r="L139" s="39"/>
      <c r="M139" s="198" t="s">
        <v>1</v>
      </c>
      <c r="N139" s="199" t="s">
        <v>38</v>
      </c>
      <c r="O139" s="71"/>
      <c r="P139" s="200">
        <f>O139*H139</f>
        <v>0</v>
      </c>
      <c r="Q139" s="200">
        <v>0</v>
      </c>
      <c r="R139" s="200">
        <f>Q139*H139</f>
        <v>0</v>
      </c>
      <c r="S139" s="200">
        <v>0</v>
      </c>
      <c r="T139" s="201">
        <f>S139*H139</f>
        <v>0</v>
      </c>
      <c r="U139" s="34"/>
      <c r="V139" s="34"/>
      <c r="W139" s="34"/>
      <c r="X139" s="34"/>
      <c r="Y139" s="34"/>
      <c r="Z139" s="34"/>
      <c r="AA139" s="34"/>
      <c r="AB139" s="34"/>
      <c r="AC139" s="34"/>
      <c r="AD139" s="34"/>
      <c r="AE139" s="34"/>
      <c r="AR139" s="202" t="s">
        <v>189</v>
      </c>
      <c r="AT139" s="202" t="s">
        <v>184</v>
      </c>
      <c r="AU139" s="202" t="s">
        <v>83</v>
      </c>
      <c r="AY139" s="17" t="s">
        <v>181</v>
      </c>
      <c r="BE139" s="203">
        <f>IF(N139="základní",J139,0)</f>
        <v>0</v>
      </c>
      <c r="BF139" s="203">
        <f>IF(N139="snížená",J139,0)</f>
        <v>0</v>
      </c>
      <c r="BG139" s="203">
        <f>IF(N139="zákl. přenesená",J139,0)</f>
        <v>0</v>
      </c>
      <c r="BH139" s="203">
        <f>IF(N139="sníž. přenesená",J139,0)</f>
        <v>0</v>
      </c>
      <c r="BI139" s="203">
        <f>IF(N139="nulová",J139,0)</f>
        <v>0</v>
      </c>
      <c r="BJ139" s="17" t="s">
        <v>81</v>
      </c>
      <c r="BK139" s="203">
        <f>ROUND(I139*H139,2)</f>
        <v>0</v>
      </c>
      <c r="BL139" s="17" t="s">
        <v>189</v>
      </c>
      <c r="BM139" s="202" t="s">
        <v>944</v>
      </c>
    </row>
    <row r="140" spans="1:65" s="13" customFormat="1" x14ac:dyDescent="0.2">
      <c r="B140" s="204"/>
      <c r="C140" s="205"/>
      <c r="D140" s="206" t="s">
        <v>191</v>
      </c>
      <c r="E140" s="207" t="s">
        <v>1</v>
      </c>
      <c r="F140" s="208" t="s">
        <v>1403</v>
      </c>
      <c r="G140" s="205"/>
      <c r="H140" s="209">
        <v>90</v>
      </c>
      <c r="I140" s="210"/>
      <c r="J140" s="205"/>
      <c r="K140" s="205"/>
      <c r="L140" s="211"/>
      <c r="M140" s="212"/>
      <c r="N140" s="213"/>
      <c r="O140" s="213"/>
      <c r="P140" s="213"/>
      <c r="Q140" s="213"/>
      <c r="R140" s="213"/>
      <c r="S140" s="213"/>
      <c r="T140" s="214"/>
      <c r="AT140" s="215" t="s">
        <v>191</v>
      </c>
      <c r="AU140" s="215" t="s">
        <v>83</v>
      </c>
      <c r="AV140" s="13" t="s">
        <v>83</v>
      </c>
      <c r="AW140" s="13" t="s">
        <v>30</v>
      </c>
      <c r="AX140" s="13" t="s">
        <v>73</v>
      </c>
      <c r="AY140" s="215" t="s">
        <v>181</v>
      </c>
    </row>
    <row r="141" spans="1:65" s="14" customFormat="1" x14ac:dyDescent="0.2">
      <c r="B141" s="216"/>
      <c r="C141" s="217"/>
      <c r="D141" s="206" t="s">
        <v>191</v>
      </c>
      <c r="E141" s="218" t="s">
        <v>1</v>
      </c>
      <c r="F141" s="219" t="s">
        <v>193</v>
      </c>
      <c r="G141" s="217"/>
      <c r="H141" s="220">
        <v>90</v>
      </c>
      <c r="I141" s="221"/>
      <c r="J141" s="217"/>
      <c r="K141" s="217"/>
      <c r="L141" s="222"/>
      <c r="M141" s="223"/>
      <c r="N141" s="224"/>
      <c r="O141" s="224"/>
      <c r="P141" s="224"/>
      <c r="Q141" s="224"/>
      <c r="R141" s="224"/>
      <c r="S141" s="224"/>
      <c r="T141" s="225"/>
      <c r="AT141" s="226" t="s">
        <v>191</v>
      </c>
      <c r="AU141" s="226" t="s">
        <v>83</v>
      </c>
      <c r="AV141" s="14" t="s">
        <v>189</v>
      </c>
      <c r="AW141" s="14" t="s">
        <v>30</v>
      </c>
      <c r="AX141" s="14" t="s">
        <v>81</v>
      </c>
      <c r="AY141" s="226" t="s">
        <v>181</v>
      </c>
    </row>
    <row r="142" spans="1:65" s="2" customFormat="1" ht="66.75" customHeight="1" x14ac:dyDescent="0.2">
      <c r="A142" s="34"/>
      <c r="B142" s="35"/>
      <c r="C142" s="191" t="s">
        <v>219</v>
      </c>
      <c r="D142" s="191" t="s">
        <v>184</v>
      </c>
      <c r="E142" s="192" t="s">
        <v>398</v>
      </c>
      <c r="F142" s="193" t="s">
        <v>399</v>
      </c>
      <c r="G142" s="194" t="s">
        <v>196</v>
      </c>
      <c r="H142" s="195">
        <v>81</v>
      </c>
      <c r="I142" s="196"/>
      <c r="J142" s="197">
        <f>ROUND(I142*H142,2)</f>
        <v>0</v>
      </c>
      <c r="K142" s="193" t="s">
        <v>188</v>
      </c>
      <c r="L142" s="39"/>
      <c r="M142" s="198" t="s">
        <v>1</v>
      </c>
      <c r="N142" s="199" t="s">
        <v>38</v>
      </c>
      <c r="O142" s="71"/>
      <c r="P142" s="200">
        <f>O142*H142</f>
        <v>0</v>
      </c>
      <c r="Q142" s="200">
        <v>0</v>
      </c>
      <c r="R142" s="200">
        <f>Q142*H142</f>
        <v>0</v>
      </c>
      <c r="S142" s="200">
        <v>0</v>
      </c>
      <c r="T142" s="201">
        <f>S142*H142</f>
        <v>0</v>
      </c>
      <c r="U142" s="34"/>
      <c r="V142" s="34"/>
      <c r="W142" s="34"/>
      <c r="X142" s="34"/>
      <c r="Y142" s="34"/>
      <c r="Z142" s="34"/>
      <c r="AA142" s="34"/>
      <c r="AB142" s="34"/>
      <c r="AC142" s="34"/>
      <c r="AD142" s="34"/>
      <c r="AE142" s="34"/>
      <c r="AR142" s="202" t="s">
        <v>189</v>
      </c>
      <c r="AT142" s="202" t="s">
        <v>184</v>
      </c>
      <c r="AU142" s="202" t="s">
        <v>83</v>
      </c>
      <c r="AY142" s="17" t="s">
        <v>181</v>
      </c>
      <c r="BE142" s="203">
        <f>IF(N142="základní",J142,0)</f>
        <v>0</v>
      </c>
      <c r="BF142" s="203">
        <f>IF(N142="snížená",J142,0)</f>
        <v>0</v>
      </c>
      <c r="BG142" s="203">
        <f>IF(N142="zákl. přenesená",J142,0)</f>
        <v>0</v>
      </c>
      <c r="BH142" s="203">
        <f>IF(N142="sníž. přenesená",J142,0)</f>
        <v>0</v>
      </c>
      <c r="BI142" s="203">
        <f>IF(N142="nulová",J142,0)</f>
        <v>0</v>
      </c>
      <c r="BJ142" s="17" t="s">
        <v>81</v>
      </c>
      <c r="BK142" s="203">
        <f>ROUND(I142*H142,2)</f>
        <v>0</v>
      </c>
      <c r="BL142" s="17" t="s">
        <v>189</v>
      </c>
      <c r="BM142" s="202" t="s">
        <v>945</v>
      </c>
    </row>
    <row r="143" spans="1:65" s="13" customFormat="1" x14ac:dyDescent="0.2">
      <c r="B143" s="204"/>
      <c r="C143" s="205"/>
      <c r="D143" s="206" t="s">
        <v>191</v>
      </c>
      <c r="E143" s="207" t="s">
        <v>1</v>
      </c>
      <c r="F143" s="208" t="s">
        <v>401</v>
      </c>
      <c r="G143" s="205"/>
      <c r="H143" s="209">
        <v>81</v>
      </c>
      <c r="I143" s="210"/>
      <c r="J143" s="205"/>
      <c r="K143" s="205"/>
      <c r="L143" s="211"/>
      <c r="M143" s="212"/>
      <c r="N143" s="213"/>
      <c r="O143" s="213"/>
      <c r="P143" s="213"/>
      <c r="Q143" s="213"/>
      <c r="R143" s="213"/>
      <c r="S143" s="213"/>
      <c r="T143" s="214"/>
      <c r="AT143" s="215" t="s">
        <v>191</v>
      </c>
      <c r="AU143" s="215" t="s">
        <v>83</v>
      </c>
      <c r="AV143" s="13" t="s">
        <v>83</v>
      </c>
      <c r="AW143" s="13" t="s">
        <v>30</v>
      </c>
      <c r="AX143" s="13" t="s">
        <v>73</v>
      </c>
      <c r="AY143" s="215" t="s">
        <v>181</v>
      </c>
    </row>
    <row r="144" spans="1:65" s="14" customFormat="1" x14ac:dyDescent="0.2">
      <c r="B144" s="216"/>
      <c r="C144" s="217"/>
      <c r="D144" s="206" t="s">
        <v>191</v>
      </c>
      <c r="E144" s="218" t="s">
        <v>1</v>
      </c>
      <c r="F144" s="219" t="s">
        <v>193</v>
      </c>
      <c r="G144" s="217"/>
      <c r="H144" s="220">
        <v>81</v>
      </c>
      <c r="I144" s="221"/>
      <c r="J144" s="217"/>
      <c r="K144" s="217"/>
      <c r="L144" s="222"/>
      <c r="M144" s="223"/>
      <c r="N144" s="224"/>
      <c r="O144" s="224"/>
      <c r="P144" s="224"/>
      <c r="Q144" s="224"/>
      <c r="R144" s="224"/>
      <c r="S144" s="224"/>
      <c r="T144" s="225"/>
      <c r="AT144" s="226" t="s">
        <v>191</v>
      </c>
      <c r="AU144" s="226" t="s">
        <v>83</v>
      </c>
      <c r="AV144" s="14" t="s">
        <v>189</v>
      </c>
      <c r="AW144" s="14" t="s">
        <v>30</v>
      </c>
      <c r="AX144" s="14" t="s">
        <v>81</v>
      </c>
      <c r="AY144" s="226" t="s">
        <v>181</v>
      </c>
    </row>
    <row r="145" spans="1:65" s="2" customFormat="1" ht="44.25" customHeight="1" x14ac:dyDescent="0.2">
      <c r="A145" s="34"/>
      <c r="B145" s="35"/>
      <c r="C145" s="191" t="s">
        <v>224</v>
      </c>
      <c r="D145" s="191" t="s">
        <v>184</v>
      </c>
      <c r="E145" s="192" t="s">
        <v>831</v>
      </c>
      <c r="F145" s="193" t="s">
        <v>832</v>
      </c>
      <c r="G145" s="194" t="s">
        <v>196</v>
      </c>
      <c r="H145" s="195">
        <v>30.577999999999999</v>
      </c>
      <c r="I145" s="196"/>
      <c r="J145" s="197">
        <f>ROUND(I145*H145,2)</f>
        <v>0</v>
      </c>
      <c r="K145" s="193" t="s">
        <v>188</v>
      </c>
      <c r="L145" s="39"/>
      <c r="M145" s="198" t="s">
        <v>1</v>
      </c>
      <c r="N145" s="199" t="s">
        <v>38</v>
      </c>
      <c r="O145" s="71"/>
      <c r="P145" s="200">
        <f>O145*H145</f>
        <v>0</v>
      </c>
      <c r="Q145" s="200">
        <v>0</v>
      </c>
      <c r="R145" s="200">
        <f>Q145*H145</f>
        <v>0</v>
      </c>
      <c r="S145" s="200">
        <v>0</v>
      </c>
      <c r="T145" s="201">
        <f>S145*H145</f>
        <v>0</v>
      </c>
      <c r="U145" s="34"/>
      <c r="V145" s="34"/>
      <c r="W145" s="34"/>
      <c r="X145" s="34"/>
      <c r="Y145" s="34"/>
      <c r="Z145" s="34"/>
      <c r="AA145" s="34"/>
      <c r="AB145" s="34"/>
      <c r="AC145" s="34"/>
      <c r="AD145" s="34"/>
      <c r="AE145" s="34"/>
      <c r="AR145" s="202" t="s">
        <v>189</v>
      </c>
      <c r="AT145" s="202" t="s">
        <v>184</v>
      </c>
      <c r="AU145" s="202" t="s">
        <v>83</v>
      </c>
      <c r="AY145" s="17" t="s">
        <v>181</v>
      </c>
      <c r="BE145" s="203">
        <f>IF(N145="základní",J145,0)</f>
        <v>0</v>
      </c>
      <c r="BF145" s="203">
        <f>IF(N145="snížená",J145,0)</f>
        <v>0</v>
      </c>
      <c r="BG145" s="203">
        <f>IF(N145="zákl. přenesená",J145,0)</f>
        <v>0</v>
      </c>
      <c r="BH145" s="203">
        <f>IF(N145="sníž. přenesená",J145,0)</f>
        <v>0</v>
      </c>
      <c r="BI145" s="203">
        <f>IF(N145="nulová",J145,0)</f>
        <v>0</v>
      </c>
      <c r="BJ145" s="17" t="s">
        <v>81</v>
      </c>
      <c r="BK145" s="203">
        <f>ROUND(I145*H145,2)</f>
        <v>0</v>
      </c>
      <c r="BL145" s="17" t="s">
        <v>189</v>
      </c>
      <c r="BM145" s="202" t="s">
        <v>946</v>
      </c>
    </row>
    <row r="146" spans="1:65" s="13" customFormat="1" x14ac:dyDescent="0.2">
      <c r="B146" s="204"/>
      <c r="C146" s="205"/>
      <c r="D146" s="206" t="s">
        <v>191</v>
      </c>
      <c r="E146" s="207" t="s">
        <v>1</v>
      </c>
      <c r="F146" s="208" t="s">
        <v>947</v>
      </c>
      <c r="G146" s="205"/>
      <c r="H146" s="209">
        <v>30.577999999999999</v>
      </c>
      <c r="I146" s="210"/>
      <c r="J146" s="205"/>
      <c r="K146" s="205"/>
      <c r="L146" s="211"/>
      <c r="M146" s="212"/>
      <c r="N146" s="213"/>
      <c r="O146" s="213"/>
      <c r="P146" s="213"/>
      <c r="Q146" s="213"/>
      <c r="R146" s="213"/>
      <c r="S146" s="213"/>
      <c r="T146" s="214"/>
      <c r="AT146" s="215" t="s">
        <v>191</v>
      </c>
      <c r="AU146" s="215" t="s">
        <v>83</v>
      </c>
      <c r="AV146" s="13" t="s">
        <v>83</v>
      </c>
      <c r="AW146" s="13" t="s">
        <v>30</v>
      </c>
      <c r="AX146" s="13" t="s">
        <v>73</v>
      </c>
      <c r="AY146" s="215" t="s">
        <v>181</v>
      </c>
    </row>
    <row r="147" spans="1:65" s="14" customFormat="1" x14ac:dyDescent="0.2">
      <c r="B147" s="216"/>
      <c r="C147" s="217"/>
      <c r="D147" s="206" t="s">
        <v>191</v>
      </c>
      <c r="E147" s="218" t="s">
        <v>1</v>
      </c>
      <c r="F147" s="219" t="s">
        <v>193</v>
      </c>
      <c r="G147" s="217"/>
      <c r="H147" s="220">
        <v>30.577999999999999</v>
      </c>
      <c r="I147" s="221"/>
      <c r="J147" s="217"/>
      <c r="K147" s="217"/>
      <c r="L147" s="222"/>
      <c r="M147" s="223"/>
      <c r="N147" s="224"/>
      <c r="O147" s="224"/>
      <c r="P147" s="224"/>
      <c r="Q147" s="224"/>
      <c r="R147" s="224"/>
      <c r="S147" s="224"/>
      <c r="T147" s="225"/>
      <c r="AT147" s="226" t="s">
        <v>191</v>
      </c>
      <c r="AU147" s="226" t="s">
        <v>83</v>
      </c>
      <c r="AV147" s="14" t="s">
        <v>189</v>
      </c>
      <c r="AW147" s="14" t="s">
        <v>30</v>
      </c>
      <c r="AX147" s="14" t="s">
        <v>81</v>
      </c>
      <c r="AY147" s="226" t="s">
        <v>181</v>
      </c>
    </row>
    <row r="148" spans="1:65" s="2" customFormat="1" ht="44.25" customHeight="1" x14ac:dyDescent="0.2">
      <c r="A148" s="34"/>
      <c r="B148" s="35"/>
      <c r="C148" s="191" t="s">
        <v>216</v>
      </c>
      <c r="D148" s="191" t="s">
        <v>184</v>
      </c>
      <c r="E148" s="192" t="s">
        <v>403</v>
      </c>
      <c r="F148" s="193" t="s">
        <v>404</v>
      </c>
      <c r="G148" s="194" t="s">
        <v>196</v>
      </c>
      <c r="H148" s="195">
        <v>31.189</v>
      </c>
      <c r="I148" s="196"/>
      <c r="J148" s="197">
        <f>ROUND(I148*H148,2)</f>
        <v>0</v>
      </c>
      <c r="K148" s="193" t="s">
        <v>188</v>
      </c>
      <c r="L148" s="39"/>
      <c r="M148" s="198" t="s">
        <v>1</v>
      </c>
      <c r="N148" s="199" t="s">
        <v>38</v>
      </c>
      <c r="O148" s="71"/>
      <c r="P148" s="200">
        <f>O148*H148</f>
        <v>0</v>
      </c>
      <c r="Q148" s="200">
        <v>0</v>
      </c>
      <c r="R148" s="200">
        <f>Q148*H148</f>
        <v>0</v>
      </c>
      <c r="S148" s="200">
        <v>0</v>
      </c>
      <c r="T148" s="201">
        <f>S148*H148</f>
        <v>0</v>
      </c>
      <c r="U148" s="34"/>
      <c r="V148" s="34"/>
      <c r="W148" s="34"/>
      <c r="X148" s="34"/>
      <c r="Y148" s="34"/>
      <c r="Z148" s="34"/>
      <c r="AA148" s="34"/>
      <c r="AB148" s="34"/>
      <c r="AC148" s="34"/>
      <c r="AD148" s="34"/>
      <c r="AE148" s="34"/>
      <c r="AR148" s="202" t="s">
        <v>189</v>
      </c>
      <c r="AT148" s="202" t="s">
        <v>184</v>
      </c>
      <c r="AU148" s="202" t="s">
        <v>83</v>
      </c>
      <c r="AY148" s="17" t="s">
        <v>181</v>
      </c>
      <c r="BE148" s="203">
        <f>IF(N148="základní",J148,0)</f>
        <v>0</v>
      </c>
      <c r="BF148" s="203">
        <f>IF(N148="snížená",J148,0)</f>
        <v>0</v>
      </c>
      <c r="BG148" s="203">
        <f>IF(N148="zákl. přenesená",J148,0)</f>
        <v>0</v>
      </c>
      <c r="BH148" s="203">
        <f>IF(N148="sníž. přenesená",J148,0)</f>
        <v>0</v>
      </c>
      <c r="BI148" s="203">
        <f>IF(N148="nulová",J148,0)</f>
        <v>0</v>
      </c>
      <c r="BJ148" s="17" t="s">
        <v>81</v>
      </c>
      <c r="BK148" s="203">
        <f>ROUND(I148*H148,2)</f>
        <v>0</v>
      </c>
      <c r="BL148" s="17" t="s">
        <v>189</v>
      </c>
      <c r="BM148" s="202" t="s">
        <v>948</v>
      </c>
    </row>
    <row r="149" spans="1:65" s="15" customFormat="1" x14ac:dyDescent="0.2">
      <c r="B149" s="237"/>
      <c r="C149" s="238"/>
      <c r="D149" s="206" t="s">
        <v>191</v>
      </c>
      <c r="E149" s="239" t="s">
        <v>1</v>
      </c>
      <c r="F149" s="240" t="s">
        <v>949</v>
      </c>
      <c r="G149" s="238"/>
      <c r="H149" s="239" t="s">
        <v>1</v>
      </c>
      <c r="I149" s="241"/>
      <c r="J149" s="238"/>
      <c r="K149" s="238"/>
      <c r="L149" s="242"/>
      <c r="M149" s="243"/>
      <c r="N149" s="244"/>
      <c r="O149" s="244"/>
      <c r="P149" s="244"/>
      <c r="Q149" s="244"/>
      <c r="R149" s="244"/>
      <c r="S149" s="244"/>
      <c r="T149" s="245"/>
      <c r="AT149" s="246" t="s">
        <v>191</v>
      </c>
      <c r="AU149" s="246" t="s">
        <v>83</v>
      </c>
      <c r="AV149" s="15" t="s">
        <v>81</v>
      </c>
      <c r="AW149" s="15" t="s">
        <v>30</v>
      </c>
      <c r="AX149" s="15" t="s">
        <v>73</v>
      </c>
      <c r="AY149" s="246" t="s">
        <v>181</v>
      </c>
    </row>
    <row r="150" spans="1:65" s="13" customFormat="1" ht="22.5" x14ac:dyDescent="0.2">
      <c r="B150" s="204"/>
      <c r="C150" s="205"/>
      <c r="D150" s="206" t="s">
        <v>191</v>
      </c>
      <c r="E150" s="207" t="s">
        <v>1</v>
      </c>
      <c r="F150" s="208" t="s">
        <v>950</v>
      </c>
      <c r="G150" s="205"/>
      <c r="H150" s="209">
        <v>31.189</v>
      </c>
      <c r="I150" s="210"/>
      <c r="J150" s="205"/>
      <c r="K150" s="205"/>
      <c r="L150" s="211"/>
      <c r="M150" s="212"/>
      <c r="N150" s="213"/>
      <c r="O150" s="213"/>
      <c r="P150" s="213"/>
      <c r="Q150" s="213"/>
      <c r="R150" s="213"/>
      <c r="S150" s="213"/>
      <c r="T150" s="214"/>
      <c r="AT150" s="215" t="s">
        <v>191</v>
      </c>
      <c r="AU150" s="215" t="s">
        <v>83</v>
      </c>
      <c r="AV150" s="13" t="s">
        <v>83</v>
      </c>
      <c r="AW150" s="13" t="s">
        <v>30</v>
      </c>
      <c r="AX150" s="13" t="s">
        <v>73</v>
      </c>
      <c r="AY150" s="215" t="s">
        <v>181</v>
      </c>
    </row>
    <row r="151" spans="1:65" s="14" customFormat="1" x14ac:dyDescent="0.2">
      <c r="B151" s="216"/>
      <c r="C151" s="217"/>
      <c r="D151" s="206" t="s">
        <v>191</v>
      </c>
      <c r="E151" s="218" t="s">
        <v>1</v>
      </c>
      <c r="F151" s="219" t="s">
        <v>193</v>
      </c>
      <c r="G151" s="217"/>
      <c r="H151" s="220">
        <v>31.189</v>
      </c>
      <c r="I151" s="221"/>
      <c r="J151" s="217"/>
      <c r="K151" s="217"/>
      <c r="L151" s="222"/>
      <c r="M151" s="223"/>
      <c r="N151" s="224"/>
      <c r="O151" s="224"/>
      <c r="P151" s="224"/>
      <c r="Q151" s="224"/>
      <c r="R151" s="224"/>
      <c r="S151" s="224"/>
      <c r="T151" s="225"/>
      <c r="AT151" s="226" t="s">
        <v>191</v>
      </c>
      <c r="AU151" s="226" t="s">
        <v>83</v>
      </c>
      <c r="AV151" s="14" t="s">
        <v>189</v>
      </c>
      <c r="AW151" s="14" t="s">
        <v>30</v>
      </c>
      <c r="AX151" s="14" t="s">
        <v>81</v>
      </c>
      <c r="AY151" s="226" t="s">
        <v>181</v>
      </c>
    </row>
    <row r="152" spans="1:65" s="2" customFormat="1" ht="21.75" customHeight="1" x14ac:dyDescent="0.2">
      <c r="A152" s="34"/>
      <c r="B152" s="35"/>
      <c r="C152" s="227" t="s">
        <v>233</v>
      </c>
      <c r="D152" s="227" t="s">
        <v>212</v>
      </c>
      <c r="E152" s="228" t="s">
        <v>408</v>
      </c>
      <c r="F152" s="229" t="s">
        <v>409</v>
      </c>
      <c r="G152" s="230" t="s">
        <v>196</v>
      </c>
      <c r="H152" s="231">
        <v>22.667999999999999</v>
      </c>
      <c r="I152" s="232"/>
      <c r="J152" s="233">
        <f>ROUND(I152*H152,2)</f>
        <v>0</v>
      </c>
      <c r="K152" s="229" t="s">
        <v>188</v>
      </c>
      <c r="L152" s="234"/>
      <c r="M152" s="235" t="s">
        <v>1</v>
      </c>
      <c r="N152" s="236" t="s">
        <v>38</v>
      </c>
      <c r="O152" s="71"/>
      <c r="P152" s="200">
        <f>O152*H152</f>
        <v>0</v>
      </c>
      <c r="Q152" s="200">
        <v>2.234</v>
      </c>
      <c r="R152" s="200">
        <f>Q152*H152</f>
        <v>50.640312000000002</v>
      </c>
      <c r="S152" s="200">
        <v>0</v>
      </c>
      <c r="T152" s="201">
        <f>S152*H152</f>
        <v>0</v>
      </c>
      <c r="U152" s="34"/>
      <c r="V152" s="34"/>
      <c r="W152" s="34"/>
      <c r="X152" s="34"/>
      <c r="Y152" s="34"/>
      <c r="Z152" s="34"/>
      <c r="AA152" s="34"/>
      <c r="AB152" s="34"/>
      <c r="AC152" s="34"/>
      <c r="AD152" s="34"/>
      <c r="AE152" s="34"/>
      <c r="AR152" s="202" t="s">
        <v>216</v>
      </c>
      <c r="AT152" s="202" t="s">
        <v>212</v>
      </c>
      <c r="AU152" s="202" t="s">
        <v>83</v>
      </c>
      <c r="AY152" s="17" t="s">
        <v>181</v>
      </c>
      <c r="BE152" s="203">
        <f>IF(N152="základní",J152,0)</f>
        <v>0</v>
      </c>
      <c r="BF152" s="203">
        <f>IF(N152="snížená",J152,0)</f>
        <v>0</v>
      </c>
      <c r="BG152" s="203">
        <f>IF(N152="zákl. přenesená",J152,0)</f>
        <v>0</v>
      </c>
      <c r="BH152" s="203">
        <f>IF(N152="sníž. přenesená",J152,0)</f>
        <v>0</v>
      </c>
      <c r="BI152" s="203">
        <f>IF(N152="nulová",J152,0)</f>
        <v>0</v>
      </c>
      <c r="BJ152" s="17" t="s">
        <v>81</v>
      </c>
      <c r="BK152" s="203">
        <f>ROUND(I152*H152,2)</f>
        <v>0</v>
      </c>
      <c r="BL152" s="17" t="s">
        <v>189</v>
      </c>
      <c r="BM152" s="202" t="s">
        <v>951</v>
      </c>
    </row>
    <row r="153" spans="1:65" s="13" customFormat="1" x14ac:dyDescent="0.2">
      <c r="B153" s="204"/>
      <c r="C153" s="205"/>
      <c r="D153" s="206" t="s">
        <v>191</v>
      </c>
      <c r="E153" s="207" t="s">
        <v>1</v>
      </c>
      <c r="F153" s="208" t="s">
        <v>839</v>
      </c>
      <c r="G153" s="205"/>
      <c r="H153" s="209">
        <v>22.5</v>
      </c>
      <c r="I153" s="210"/>
      <c r="J153" s="205"/>
      <c r="K153" s="205"/>
      <c r="L153" s="211"/>
      <c r="M153" s="212"/>
      <c r="N153" s="213"/>
      <c r="O153" s="213"/>
      <c r="P153" s="213"/>
      <c r="Q153" s="213"/>
      <c r="R153" s="213"/>
      <c r="S153" s="213"/>
      <c r="T153" s="214"/>
      <c r="AT153" s="215" t="s">
        <v>191</v>
      </c>
      <c r="AU153" s="215" t="s">
        <v>83</v>
      </c>
      <c r="AV153" s="13" t="s">
        <v>83</v>
      </c>
      <c r="AW153" s="13" t="s">
        <v>30</v>
      </c>
      <c r="AX153" s="13" t="s">
        <v>73</v>
      </c>
      <c r="AY153" s="215" t="s">
        <v>181</v>
      </c>
    </row>
    <row r="154" spans="1:65" s="13" customFormat="1" x14ac:dyDescent="0.2">
      <c r="B154" s="204"/>
      <c r="C154" s="205"/>
      <c r="D154" s="206" t="s">
        <v>191</v>
      </c>
      <c r="E154" s="207" t="s">
        <v>1</v>
      </c>
      <c r="F154" s="208" t="s">
        <v>952</v>
      </c>
      <c r="G154" s="205"/>
      <c r="H154" s="209">
        <v>0.16800000000000001</v>
      </c>
      <c r="I154" s="210"/>
      <c r="J154" s="205"/>
      <c r="K154" s="205"/>
      <c r="L154" s="211"/>
      <c r="M154" s="212"/>
      <c r="N154" s="213"/>
      <c r="O154" s="213"/>
      <c r="P154" s="213"/>
      <c r="Q154" s="213"/>
      <c r="R154" s="213"/>
      <c r="S154" s="213"/>
      <c r="T154" s="214"/>
      <c r="AT154" s="215" t="s">
        <v>191</v>
      </c>
      <c r="AU154" s="215" t="s">
        <v>83</v>
      </c>
      <c r="AV154" s="13" t="s">
        <v>83</v>
      </c>
      <c r="AW154" s="13" t="s">
        <v>30</v>
      </c>
      <c r="AX154" s="13" t="s">
        <v>73</v>
      </c>
      <c r="AY154" s="215" t="s">
        <v>181</v>
      </c>
    </row>
    <row r="155" spans="1:65" s="14" customFormat="1" x14ac:dyDescent="0.2">
      <c r="B155" s="216"/>
      <c r="C155" s="217"/>
      <c r="D155" s="206" t="s">
        <v>191</v>
      </c>
      <c r="E155" s="218" t="s">
        <v>1</v>
      </c>
      <c r="F155" s="219" t="s">
        <v>193</v>
      </c>
      <c r="G155" s="217"/>
      <c r="H155" s="220">
        <v>22.667999999999999</v>
      </c>
      <c r="I155" s="221"/>
      <c r="J155" s="217"/>
      <c r="K155" s="217"/>
      <c r="L155" s="222"/>
      <c r="M155" s="223"/>
      <c r="N155" s="224"/>
      <c r="O155" s="224"/>
      <c r="P155" s="224"/>
      <c r="Q155" s="224"/>
      <c r="R155" s="224"/>
      <c r="S155" s="224"/>
      <c r="T155" s="225"/>
      <c r="AT155" s="226" t="s">
        <v>191</v>
      </c>
      <c r="AU155" s="226" t="s">
        <v>83</v>
      </c>
      <c r="AV155" s="14" t="s">
        <v>189</v>
      </c>
      <c r="AW155" s="14" t="s">
        <v>30</v>
      </c>
      <c r="AX155" s="14" t="s">
        <v>81</v>
      </c>
      <c r="AY155" s="226" t="s">
        <v>181</v>
      </c>
    </row>
    <row r="156" spans="1:65" s="2" customFormat="1" ht="16.5" customHeight="1" x14ac:dyDescent="0.2">
      <c r="A156" s="34"/>
      <c r="B156" s="35"/>
      <c r="C156" s="227" t="s">
        <v>239</v>
      </c>
      <c r="D156" s="227" t="s">
        <v>212</v>
      </c>
      <c r="E156" s="228" t="s">
        <v>415</v>
      </c>
      <c r="F156" s="229" t="s">
        <v>416</v>
      </c>
      <c r="G156" s="230" t="s">
        <v>227</v>
      </c>
      <c r="H156" s="231">
        <v>90</v>
      </c>
      <c r="I156" s="232"/>
      <c r="J156" s="233">
        <f>ROUND(I156*H156,2)</f>
        <v>0</v>
      </c>
      <c r="K156" s="229" t="s">
        <v>188</v>
      </c>
      <c r="L156" s="234"/>
      <c r="M156" s="235" t="s">
        <v>1</v>
      </c>
      <c r="N156" s="236" t="s">
        <v>38</v>
      </c>
      <c r="O156" s="71"/>
      <c r="P156" s="200">
        <f>O156*H156</f>
        <v>0</v>
      </c>
      <c r="Q156" s="200">
        <v>1.34</v>
      </c>
      <c r="R156" s="200">
        <f>Q156*H156</f>
        <v>120.60000000000001</v>
      </c>
      <c r="S156" s="200">
        <v>0</v>
      </c>
      <c r="T156" s="201">
        <f>S156*H156</f>
        <v>0</v>
      </c>
      <c r="U156" s="34"/>
      <c r="V156" s="34"/>
      <c r="W156" s="34"/>
      <c r="X156" s="34"/>
      <c r="Y156" s="34"/>
      <c r="Z156" s="34"/>
      <c r="AA156" s="34"/>
      <c r="AB156" s="34"/>
      <c r="AC156" s="34"/>
      <c r="AD156" s="34"/>
      <c r="AE156" s="34"/>
      <c r="AR156" s="202" t="s">
        <v>216</v>
      </c>
      <c r="AT156" s="202" t="s">
        <v>212</v>
      </c>
      <c r="AU156" s="202" t="s">
        <v>83</v>
      </c>
      <c r="AY156" s="17" t="s">
        <v>181</v>
      </c>
      <c r="BE156" s="203">
        <f>IF(N156="základní",J156,0)</f>
        <v>0</v>
      </c>
      <c r="BF156" s="203">
        <f>IF(N156="snížená",J156,0)</f>
        <v>0</v>
      </c>
      <c r="BG156" s="203">
        <f>IF(N156="zákl. přenesená",J156,0)</f>
        <v>0</v>
      </c>
      <c r="BH156" s="203">
        <f>IF(N156="sníž. přenesená",J156,0)</f>
        <v>0</v>
      </c>
      <c r="BI156" s="203">
        <f>IF(N156="nulová",J156,0)</f>
        <v>0</v>
      </c>
      <c r="BJ156" s="17" t="s">
        <v>81</v>
      </c>
      <c r="BK156" s="203">
        <f>ROUND(I156*H156,2)</f>
        <v>0</v>
      </c>
      <c r="BL156" s="17" t="s">
        <v>189</v>
      </c>
      <c r="BM156" s="202" t="s">
        <v>953</v>
      </c>
    </row>
    <row r="157" spans="1:65" s="13" customFormat="1" x14ac:dyDescent="0.2">
      <c r="B157" s="204"/>
      <c r="C157" s="205"/>
      <c r="D157" s="206" t="s">
        <v>191</v>
      </c>
      <c r="E157" s="207" t="s">
        <v>1</v>
      </c>
      <c r="F157" s="208" t="s">
        <v>364</v>
      </c>
      <c r="G157" s="205"/>
      <c r="H157" s="209">
        <v>90</v>
      </c>
      <c r="I157" s="210"/>
      <c r="J157" s="205"/>
      <c r="K157" s="205"/>
      <c r="L157" s="211"/>
      <c r="M157" s="212"/>
      <c r="N157" s="213"/>
      <c r="O157" s="213"/>
      <c r="P157" s="213"/>
      <c r="Q157" s="213"/>
      <c r="R157" s="213"/>
      <c r="S157" s="213"/>
      <c r="T157" s="214"/>
      <c r="AT157" s="215" t="s">
        <v>191</v>
      </c>
      <c r="AU157" s="215" t="s">
        <v>83</v>
      </c>
      <c r="AV157" s="13" t="s">
        <v>83</v>
      </c>
      <c r="AW157" s="13" t="s">
        <v>30</v>
      </c>
      <c r="AX157" s="13" t="s">
        <v>81</v>
      </c>
      <c r="AY157" s="215" t="s">
        <v>181</v>
      </c>
    </row>
    <row r="158" spans="1:65" s="2" customFormat="1" ht="16.5" customHeight="1" x14ac:dyDescent="0.2">
      <c r="A158" s="34"/>
      <c r="B158" s="35"/>
      <c r="C158" s="227" t="s">
        <v>244</v>
      </c>
      <c r="D158" s="227" t="s">
        <v>212</v>
      </c>
      <c r="E158" s="228" t="s">
        <v>423</v>
      </c>
      <c r="F158" s="229" t="s">
        <v>424</v>
      </c>
      <c r="G158" s="230" t="s">
        <v>215</v>
      </c>
      <c r="H158" s="231">
        <v>61.155000000000001</v>
      </c>
      <c r="I158" s="232"/>
      <c r="J158" s="233">
        <f>ROUND(I158*H158,2)</f>
        <v>0</v>
      </c>
      <c r="K158" s="229" t="s">
        <v>188</v>
      </c>
      <c r="L158" s="234"/>
      <c r="M158" s="235" t="s">
        <v>1</v>
      </c>
      <c r="N158" s="236" t="s">
        <v>38</v>
      </c>
      <c r="O158" s="71"/>
      <c r="P158" s="200">
        <f>O158*H158</f>
        <v>0</v>
      </c>
      <c r="Q158" s="200">
        <v>1</v>
      </c>
      <c r="R158" s="200">
        <f>Q158*H158</f>
        <v>61.155000000000001</v>
      </c>
      <c r="S158" s="200">
        <v>0</v>
      </c>
      <c r="T158" s="201">
        <f>S158*H158</f>
        <v>0</v>
      </c>
      <c r="U158" s="34"/>
      <c r="V158" s="34"/>
      <c r="W158" s="34"/>
      <c r="X158" s="34"/>
      <c r="Y158" s="34"/>
      <c r="Z158" s="34"/>
      <c r="AA158" s="34"/>
      <c r="AB158" s="34"/>
      <c r="AC158" s="34"/>
      <c r="AD158" s="34"/>
      <c r="AE158" s="34"/>
      <c r="AR158" s="202" t="s">
        <v>216</v>
      </c>
      <c r="AT158" s="202" t="s">
        <v>212</v>
      </c>
      <c r="AU158" s="202" t="s">
        <v>83</v>
      </c>
      <c r="AY158" s="17" t="s">
        <v>181</v>
      </c>
      <c r="BE158" s="203">
        <f>IF(N158="základní",J158,0)</f>
        <v>0</v>
      </c>
      <c r="BF158" s="203">
        <f>IF(N158="snížená",J158,0)</f>
        <v>0</v>
      </c>
      <c r="BG158" s="203">
        <f>IF(N158="zákl. přenesená",J158,0)</f>
        <v>0</v>
      </c>
      <c r="BH158" s="203">
        <f>IF(N158="sníž. přenesená",J158,0)</f>
        <v>0</v>
      </c>
      <c r="BI158" s="203">
        <f>IF(N158="nulová",J158,0)</f>
        <v>0</v>
      </c>
      <c r="BJ158" s="17" t="s">
        <v>81</v>
      </c>
      <c r="BK158" s="203">
        <f>ROUND(I158*H158,2)</f>
        <v>0</v>
      </c>
      <c r="BL158" s="17" t="s">
        <v>189</v>
      </c>
      <c r="BM158" s="202" t="s">
        <v>954</v>
      </c>
    </row>
    <row r="159" spans="1:65" s="13" customFormat="1" x14ac:dyDescent="0.2">
      <c r="B159" s="204"/>
      <c r="C159" s="205"/>
      <c r="D159" s="206" t="s">
        <v>191</v>
      </c>
      <c r="E159" s="207" t="s">
        <v>1</v>
      </c>
      <c r="F159" s="208" t="s">
        <v>955</v>
      </c>
      <c r="G159" s="205"/>
      <c r="H159" s="209">
        <v>61.155000000000001</v>
      </c>
      <c r="I159" s="210"/>
      <c r="J159" s="205"/>
      <c r="K159" s="205"/>
      <c r="L159" s="211"/>
      <c r="M159" s="212"/>
      <c r="N159" s="213"/>
      <c r="O159" s="213"/>
      <c r="P159" s="213"/>
      <c r="Q159" s="213"/>
      <c r="R159" s="213"/>
      <c r="S159" s="213"/>
      <c r="T159" s="214"/>
      <c r="AT159" s="215" t="s">
        <v>191</v>
      </c>
      <c r="AU159" s="215" t="s">
        <v>83</v>
      </c>
      <c r="AV159" s="13" t="s">
        <v>83</v>
      </c>
      <c r="AW159" s="13" t="s">
        <v>30</v>
      </c>
      <c r="AX159" s="13" t="s">
        <v>73</v>
      </c>
      <c r="AY159" s="215" t="s">
        <v>181</v>
      </c>
    </row>
    <row r="160" spans="1:65" s="14" customFormat="1" x14ac:dyDescent="0.2">
      <c r="B160" s="216"/>
      <c r="C160" s="217"/>
      <c r="D160" s="206" t="s">
        <v>191</v>
      </c>
      <c r="E160" s="218" t="s">
        <v>1</v>
      </c>
      <c r="F160" s="219" t="s">
        <v>193</v>
      </c>
      <c r="G160" s="217"/>
      <c r="H160" s="220">
        <v>61.155000000000001</v>
      </c>
      <c r="I160" s="221"/>
      <c r="J160" s="217"/>
      <c r="K160" s="217"/>
      <c r="L160" s="222"/>
      <c r="M160" s="223"/>
      <c r="N160" s="224"/>
      <c r="O160" s="224"/>
      <c r="P160" s="224"/>
      <c r="Q160" s="224"/>
      <c r="R160" s="224"/>
      <c r="S160" s="224"/>
      <c r="T160" s="225"/>
      <c r="AT160" s="226" t="s">
        <v>191</v>
      </c>
      <c r="AU160" s="226" t="s">
        <v>83</v>
      </c>
      <c r="AV160" s="14" t="s">
        <v>189</v>
      </c>
      <c r="AW160" s="14" t="s">
        <v>30</v>
      </c>
      <c r="AX160" s="14" t="s">
        <v>81</v>
      </c>
      <c r="AY160" s="226" t="s">
        <v>181</v>
      </c>
    </row>
    <row r="161" spans="1:65" s="2" customFormat="1" ht="16.5" customHeight="1" x14ac:dyDescent="0.2">
      <c r="A161" s="34"/>
      <c r="B161" s="35"/>
      <c r="C161" s="227" t="s">
        <v>249</v>
      </c>
      <c r="D161" s="227" t="s">
        <v>212</v>
      </c>
      <c r="E161" s="228" t="s">
        <v>845</v>
      </c>
      <c r="F161" s="229" t="s">
        <v>846</v>
      </c>
      <c r="G161" s="230" t="s">
        <v>215</v>
      </c>
      <c r="H161" s="231">
        <v>61.155000000000001</v>
      </c>
      <c r="I161" s="232"/>
      <c r="J161" s="233">
        <f>ROUND(I161*H161,2)</f>
        <v>0</v>
      </c>
      <c r="K161" s="229" t="s">
        <v>188</v>
      </c>
      <c r="L161" s="234"/>
      <c r="M161" s="235" t="s">
        <v>1</v>
      </c>
      <c r="N161" s="236" t="s">
        <v>38</v>
      </c>
      <c r="O161" s="71"/>
      <c r="P161" s="200">
        <f>O161*H161</f>
        <v>0</v>
      </c>
      <c r="Q161" s="200">
        <v>1</v>
      </c>
      <c r="R161" s="200">
        <f>Q161*H161</f>
        <v>61.155000000000001</v>
      </c>
      <c r="S161" s="200">
        <v>0</v>
      </c>
      <c r="T161" s="201">
        <f>S161*H161</f>
        <v>0</v>
      </c>
      <c r="U161" s="34"/>
      <c r="V161" s="34"/>
      <c r="W161" s="34"/>
      <c r="X161" s="34"/>
      <c r="Y161" s="34"/>
      <c r="Z161" s="34"/>
      <c r="AA161" s="34"/>
      <c r="AB161" s="34"/>
      <c r="AC161" s="34"/>
      <c r="AD161" s="34"/>
      <c r="AE161" s="34"/>
      <c r="AR161" s="202" t="s">
        <v>216</v>
      </c>
      <c r="AT161" s="202" t="s">
        <v>212</v>
      </c>
      <c r="AU161" s="202" t="s">
        <v>83</v>
      </c>
      <c r="AY161" s="17" t="s">
        <v>181</v>
      </c>
      <c r="BE161" s="203">
        <f>IF(N161="základní",J161,0)</f>
        <v>0</v>
      </c>
      <c r="BF161" s="203">
        <f>IF(N161="snížená",J161,0)</f>
        <v>0</v>
      </c>
      <c r="BG161" s="203">
        <f>IF(N161="zákl. přenesená",J161,0)</f>
        <v>0</v>
      </c>
      <c r="BH161" s="203">
        <f>IF(N161="sníž. přenesená",J161,0)</f>
        <v>0</v>
      </c>
      <c r="BI161" s="203">
        <f>IF(N161="nulová",J161,0)</f>
        <v>0</v>
      </c>
      <c r="BJ161" s="17" t="s">
        <v>81</v>
      </c>
      <c r="BK161" s="203">
        <f>ROUND(I161*H161,2)</f>
        <v>0</v>
      </c>
      <c r="BL161" s="17" t="s">
        <v>189</v>
      </c>
      <c r="BM161" s="202" t="s">
        <v>956</v>
      </c>
    </row>
    <row r="162" spans="1:65" s="13" customFormat="1" x14ac:dyDescent="0.2">
      <c r="B162" s="204"/>
      <c r="C162" s="205"/>
      <c r="D162" s="206" t="s">
        <v>191</v>
      </c>
      <c r="E162" s="207" t="s">
        <v>1</v>
      </c>
      <c r="F162" s="208" t="s">
        <v>955</v>
      </c>
      <c r="G162" s="205"/>
      <c r="H162" s="209">
        <v>61.155000000000001</v>
      </c>
      <c r="I162" s="210"/>
      <c r="J162" s="205"/>
      <c r="K162" s="205"/>
      <c r="L162" s="211"/>
      <c r="M162" s="212"/>
      <c r="N162" s="213"/>
      <c r="O162" s="213"/>
      <c r="P162" s="213"/>
      <c r="Q162" s="213"/>
      <c r="R162" s="213"/>
      <c r="S162" s="213"/>
      <c r="T162" s="214"/>
      <c r="AT162" s="215" t="s">
        <v>191</v>
      </c>
      <c r="AU162" s="215" t="s">
        <v>83</v>
      </c>
      <c r="AV162" s="13" t="s">
        <v>83</v>
      </c>
      <c r="AW162" s="13" t="s">
        <v>30</v>
      </c>
      <c r="AX162" s="13" t="s">
        <v>73</v>
      </c>
      <c r="AY162" s="215" t="s">
        <v>181</v>
      </c>
    </row>
    <row r="163" spans="1:65" s="14" customFormat="1" x14ac:dyDescent="0.2">
      <c r="B163" s="216"/>
      <c r="C163" s="217"/>
      <c r="D163" s="206" t="s">
        <v>191</v>
      </c>
      <c r="E163" s="218" t="s">
        <v>1</v>
      </c>
      <c r="F163" s="219" t="s">
        <v>193</v>
      </c>
      <c r="G163" s="217"/>
      <c r="H163" s="220">
        <v>61.155000000000001</v>
      </c>
      <c r="I163" s="221"/>
      <c r="J163" s="217"/>
      <c r="K163" s="217"/>
      <c r="L163" s="222"/>
      <c r="M163" s="223"/>
      <c r="N163" s="224"/>
      <c r="O163" s="224"/>
      <c r="P163" s="224"/>
      <c r="Q163" s="224"/>
      <c r="R163" s="224"/>
      <c r="S163" s="224"/>
      <c r="T163" s="225"/>
      <c r="AT163" s="226" t="s">
        <v>191</v>
      </c>
      <c r="AU163" s="226" t="s">
        <v>83</v>
      </c>
      <c r="AV163" s="14" t="s">
        <v>189</v>
      </c>
      <c r="AW163" s="14" t="s">
        <v>30</v>
      </c>
      <c r="AX163" s="14" t="s">
        <v>81</v>
      </c>
      <c r="AY163" s="226" t="s">
        <v>181</v>
      </c>
    </row>
    <row r="164" spans="1:65" s="2" customFormat="1" ht="55.5" customHeight="1" x14ac:dyDescent="0.2">
      <c r="A164" s="34"/>
      <c r="B164" s="35"/>
      <c r="C164" s="191" t="s">
        <v>253</v>
      </c>
      <c r="D164" s="191" t="s">
        <v>184</v>
      </c>
      <c r="E164" s="192" t="s">
        <v>860</v>
      </c>
      <c r="F164" s="193" t="s">
        <v>861</v>
      </c>
      <c r="G164" s="194" t="s">
        <v>187</v>
      </c>
      <c r="H164" s="195">
        <v>180</v>
      </c>
      <c r="I164" s="196"/>
      <c r="J164" s="197">
        <f>ROUND(I164*H164,2)</f>
        <v>0</v>
      </c>
      <c r="K164" s="193" t="s">
        <v>188</v>
      </c>
      <c r="L164" s="39"/>
      <c r="M164" s="198" t="s">
        <v>1</v>
      </c>
      <c r="N164" s="199" t="s">
        <v>38</v>
      </c>
      <c r="O164" s="71"/>
      <c r="P164" s="200">
        <f>O164*H164</f>
        <v>0</v>
      </c>
      <c r="Q164" s="200">
        <v>0</v>
      </c>
      <c r="R164" s="200">
        <f>Q164*H164</f>
        <v>0</v>
      </c>
      <c r="S164" s="200">
        <v>0</v>
      </c>
      <c r="T164" s="201">
        <f>S164*H164</f>
        <v>0</v>
      </c>
      <c r="U164" s="34"/>
      <c r="V164" s="34"/>
      <c r="W164" s="34"/>
      <c r="X164" s="34"/>
      <c r="Y164" s="34"/>
      <c r="Z164" s="34"/>
      <c r="AA164" s="34"/>
      <c r="AB164" s="34"/>
      <c r="AC164" s="34"/>
      <c r="AD164" s="34"/>
      <c r="AE164" s="34"/>
      <c r="AR164" s="202" t="s">
        <v>189</v>
      </c>
      <c r="AT164" s="202" t="s">
        <v>184</v>
      </c>
      <c r="AU164" s="202" t="s">
        <v>83</v>
      </c>
      <c r="AY164" s="17" t="s">
        <v>181</v>
      </c>
      <c r="BE164" s="203">
        <f>IF(N164="základní",J164,0)</f>
        <v>0</v>
      </c>
      <c r="BF164" s="203">
        <f>IF(N164="snížená",J164,0)</f>
        <v>0</v>
      </c>
      <c r="BG164" s="203">
        <f>IF(N164="zákl. přenesená",J164,0)</f>
        <v>0</v>
      </c>
      <c r="BH164" s="203">
        <f>IF(N164="sníž. přenesená",J164,0)</f>
        <v>0</v>
      </c>
      <c r="BI164" s="203">
        <f>IF(N164="nulová",J164,0)</f>
        <v>0</v>
      </c>
      <c r="BJ164" s="17" t="s">
        <v>81</v>
      </c>
      <c r="BK164" s="203">
        <f>ROUND(I164*H164,2)</f>
        <v>0</v>
      </c>
      <c r="BL164" s="17" t="s">
        <v>189</v>
      </c>
      <c r="BM164" s="202" t="s">
        <v>957</v>
      </c>
    </row>
    <row r="165" spans="1:65" s="13" customFormat="1" x14ac:dyDescent="0.2">
      <c r="B165" s="204"/>
      <c r="C165" s="205"/>
      <c r="D165" s="206" t="s">
        <v>191</v>
      </c>
      <c r="E165" s="207" t="s">
        <v>1</v>
      </c>
      <c r="F165" s="208" t="s">
        <v>958</v>
      </c>
      <c r="G165" s="205"/>
      <c r="H165" s="209">
        <v>180</v>
      </c>
      <c r="I165" s="210"/>
      <c r="J165" s="205"/>
      <c r="K165" s="205"/>
      <c r="L165" s="211"/>
      <c r="M165" s="212"/>
      <c r="N165" s="213"/>
      <c r="O165" s="213"/>
      <c r="P165" s="213"/>
      <c r="Q165" s="213"/>
      <c r="R165" s="213"/>
      <c r="S165" s="213"/>
      <c r="T165" s="214"/>
      <c r="AT165" s="215" t="s">
        <v>191</v>
      </c>
      <c r="AU165" s="215" t="s">
        <v>83</v>
      </c>
      <c r="AV165" s="13" t="s">
        <v>83</v>
      </c>
      <c r="AW165" s="13" t="s">
        <v>30</v>
      </c>
      <c r="AX165" s="13" t="s">
        <v>73</v>
      </c>
      <c r="AY165" s="215" t="s">
        <v>181</v>
      </c>
    </row>
    <row r="166" spans="1:65" s="14" customFormat="1" x14ac:dyDescent="0.2">
      <c r="B166" s="216"/>
      <c r="C166" s="217"/>
      <c r="D166" s="206" t="s">
        <v>191</v>
      </c>
      <c r="E166" s="218" t="s">
        <v>1</v>
      </c>
      <c r="F166" s="219" t="s">
        <v>193</v>
      </c>
      <c r="G166" s="217"/>
      <c r="H166" s="220">
        <v>180</v>
      </c>
      <c r="I166" s="221"/>
      <c r="J166" s="217"/>
      <c r="K166" s="217"/>
      <c r="L166" s="222"/>
      <c r="M166" s="223"/>
      <c r="N166" s="224"/>
      <c r="O166" s="224"/>
      <c r="P166" s="224"/>
      <c r="Q166" s="224"/>
      <c r="R166" s="224"/>
      <c r="S166" s="224"/>
      <c r="T166" s="225"/>
      <c r="AT166" s="226" t="s">
        <v>191</v>
      </c>
      <c r="AU166" s="226" t="s">
        <v>83</v>
      </c>
      <c r="AV166" s="14" t="s">
        <v>189</v>
      </c>
      <c r="AW166" s="14" t="s">
        <v>30</v>
      </c>
      <c r="AX166" s="14" t="s">
        <v>81</v>
      </c>
      <c r="AY166" s="226" t="s">
        <v>181</v>
      </c>
    </row>
    <row r="167" spans="1:65" s="12" customFormat="1" ht="22.9" customHeight="1" x14ac:dyDescent="0.2">
      <c r="B167" s="175"/>
      <c r="C167" s="176"/>
      <c r="D167" s="177" t="s">
        <v>72</v>
      </c>
      <c r="E167" s="189" t="s">
        <v>233</v>
      </c>
      <c r="F167" s="189" t="s">
        <v>959</v>
      </c>
      <c r="G167" s="176"/>
      <c r="H167" s="176"/>
      <c r="I167" s="179"/>
      <c r="J167" s="190">
        <f>BK167</f>
        <v>0</v>
      </c>
      <c r="K167" s="176"/>
      <c r="L167" s="181"/>
      <c r="M167" s="182"/>
      <c r="N167" s="183"/>
      <c r="O167" s="183"/>
      <c r="P167" s="184">
        <f>SUM(P168:P171)</f>
        <v>0</v>
      </c>
      <c r="Q167" s="183"/>
      <c r="R167" s="184">
        <f>SUM(R168:R171)</f>
        <v>0.41403999999999996</v>
      </c>
      <c r="S167" s="183"/>
      <c r="T167" s="185">
        <f>SUM(T168:T171)</f>
        <v>0</v>
      </c>
      <c r="AR167" s="186" t="s">
        <v>81</v>
      </c>
      <c r="AT167" s="187" t="s">
        <v>72</v>
      </c>
      <c r="AU167" s="187" t="s">
        <v>81</v>
      </c>
      <c r="AY167" s="186" t="s">
        <v>181</v>
      </c>
      <c r="BK167" s="188">
        <f>SUM(BK168:BK171)</f>
        <v>0</v>
      </c>
    </row>
    <row r="168" spans="1:65" s="2" customFormat="1" ht="21.75" customHeight="1" x14ac:dyDescent="0.2">
      <c r="A168" s="34"/>
      <c r="B168" s="35"/>
      <c r="C168" s="191" t="s">
        <v>258</v>
      </c>
      <c r="D168" s="191" t="s">
        <v>184</v>
      </c>
      <c r="E168" s="192" t="s">
        <v>960</v>
      </c>
      <c r="F168" s="193" t="s">
        <v>961</v>
      </c>
      <c r="G168" s="194" t="s">
        <v>227</v>
      </c>
      <c r="H168" s="195">
        <v>1</v>
      </c>
      <c r="I168" s="196"/>
      <c r="J168" s="197">
        <f>ROUND(I168*H168,2)</f>
        <v>0</v>
      </c>
      <c r="K168" s="193" t="s">
        <v>1</v>
      </c>
      <c r="L168" s="39"/>
      <c r="M168" s="198" t="s">
        <v>1</v>
      </c>
      <c r="N168" s="199" t="s">
        <v>38</v>
      </c>
      <c r="O168" s="71"/>
      <c r="P168" s="200">
        <f>O168*H168</f>
        <v>0</v>
      </c>
      <c r="Q168" s="200">
        <v>0.35743999999999998</v>
      </c>
      <c r="R168" s="200">
        <f>Q168*H168</f>
        <v>0.35743999999999998</v>
      </c>
      <c r="S168" s="200">
        <v>0</v>
      </c>
      <c r="T168" s="201">
        <f>S168*H168</f>
        <v>0</v>
      </c>
      <c r="U168" s="34"/>
      <c r="V168" s="34"/>
      <c r="W168" s="34"/>
      <c r="X168" s="34"/>
      <c r="Y168" s="34"/>
      <c r="Z168" s="34"/>
      <c r="AA168" s="34"/>
      <c r="AB168" s="34"/>
      <c r="AC168" s="34"/>
      <c r="AD168" s="34"/>
      <c r="AE168" s="34"/>
      <c r="AR168" s="202" t="s">
        <v>189</v>
      </c>
      <c r="AT168" s="202" t="s">
        <v>184</v>
      </c>
      <c r="AU168" s="202" t="s">
        <v>83</v>
      </c>
      <c r="AY168" s="17" t="s">
        <v>181</v>
      </c>
      <c r="BE168" s="203">
        <f>IF(N168="základní",J168,0)</f>
        <v>0</v>
      </c>
      <c r="BF168" s="203">
        <f>IF(N168="snížená",J168,0)</f>
        <v>0</v>
      </c>
      <c r="BG168" s="203">
        <f>IF(N168="zákl. přenesená",J168,0)</f>
        <v>0</v>
      </c>
      <c r="BH168" s="203">
        <f>IF(N168="sníž. přenesená",J168,0)</f>
        <v>0</v>
      </c>
      <c r="BI168" s="203">
        <f>IF(N168="nulová",J168,0)</f>
        <v>0</v>
      </c>
      <c r="BJ168" s="17" t="s">
        <v>81</v>
      </c>
      <c r="BK168" s="203">
        <f>ROUND(I168*H168,2)</f>
        <v>0</v>
      </c>
      <c r="BL168" s="17" t="s">
        <v>189</v>
      </c>
      <c r="BM168" s="202" t="s">
        <v>962</v>
      </c>
    </row>
    <row r="169" spans="1:65" s="13" customFormat="1" x14ac:dyDescent="0.2">
      <c r="B169" s="204"/>
      <c r="C169" s="205"/>
      <c r="D169" s="206" t="s">
        <v>191</v>
      </c>
      <c r="E169" s="207" t="s">
        <v>1</v>
      </c>
      <c r="F169" s="208" t="s">
        <v>81</v>
      </c>
      <c r="G169" s="205"/>
      <c r="H169" s="209">
        <v>1</v>
      </c>
      <c r="I169" s="210"/>
      <c r="J169" s="205"/>
      <c r="K169" s="205"/>
      <c r="L169" s="211"/>
      <c r="M169" s="212"/>
      <c r="N169" s="213"/>
      <c r="O169" s="213"/>
      <c r="P169" s="213"/>
      <c r="Q169" s="213"/>
      <c r="R169" s="213"/>
      <c r="S169" s="213"/>
      <c r="T169" s="214"/>
      <c r="AT169" s="215" t="s">
        <v>191</v>
      </c>
      <c r="AU169" s="215" t="s">
        <v>83</v>
      </c>
      <c r="AV169" s="13" t="s">
        <v>83</v>
      </c>
      <c r="AW169" s="13" t="s">
        <v>30</v>
      </c>
      <c r="AX169" s="13" t="s">
        <v>73</v>
      </c>
      <c r="AY169" s="215" t="s">
        <v>181</v>
      </c>
    </row>
    <row r="170" spans="1:65" s="14" customFormat="1" x14ac:dyDescent="0.2">
      <c r="B170" s="216"/>
      <c r="C170" s="217"/>
      <c r="D170" s="206" t="s">
        <v>191</v>
      </c>
      <c r="E170" s="218" t="s">
        <v>1</v>
      </c>
      <c r="F170" s="219" t="s">
        <v>193</v>
      </c>
      <c r="G170" s="217"/>
      <c r="H170" s="220">
        <v>1</v>
      </c>
      <c r="I170" s="221"/>
      <c r="J170" s="217"/>
      <c r="K170" s="217"/>
      <c r="L170" s="222"/>
      <c r="M170" s="223"/>
      <c r="N170" s="224"/>
      <c r="O170" s="224"/>
      <c r="P170" s="224"/>
      <c r="Q170" s="224"/>
      <c r="R170" s="224"/>
      <c r="S170" s="224"/>
      <c r="T170" s="225"/>
      <c r="AT170" s="226" t="s">
        <v>191</v>
      </c>
      <c r="AU170" s="226" t="s">
        <v>83</v>
      </c>
      <c r="AV170" s="14" t="s">
        <v>189</v>
      </c>
      <c r="AW170" s="14" t="s">
        <v>30</v>
      </c>
      <c r="AX170" s="14" t="s">
        <v>81</v>
      </c>
      <c r="AY170" s="226" t="s">
        <v>181</v>
      </c>
    </row>
    <row r="171" spans="1:65" s="2" customFormat="1" ht="24.2" customHeight="1" x14ac:dyDescent="0.2">
      <c r="A171" s="34"/>
      <c r="B171" s="35"/>
      <c r="C171" s="227" t="s">
        <v>8</v>
      </c>
      <c r="D171" s="227" t="s">
        <v>212</v>
      </c>
      <c r="E171" s="228" t="s">
        <v>963</v>
      </c>
      <c r="F171" s="229" t="s">
        <v>964</v>
      </c>
      <c r="G171" s="230" t="s">
        <v>227</v>
      </c>
      <c r="H171" s="231">
        <v>1</v>
      </c>
      <c r="I171" s="232"/>
      <c r="J171" s="233">
        <f>ROUND(I171*H171,2)</f>
        <v>0</v>
      </c>
      <c r="K171" s="229" t="s">
        <v>1</v>
      </c>
      <c r="L171" s="234"/>
      <c r="M171" s="235" t="s">
        <v>1</v>
      </c>
      <c r="N171" s="236" t="s">
        <v>38</v>
      </c>
      <c r="O171" s="71"/>
      <c r="P171" s="200">
        <f>O171*H171</f>
        <v>0</v>
      </c>
      <c r="Q171" s="200">
        <v>5.6599999999999998E-2</v>
      </c>
      <c r="R171" s="200">
        <f>Q171*H171</f>
        <v>5.6599999999999998E-2</v>
      </c>
      <c r="S171" s="200">
        <v>0</v>
      </c>
      <c r="T171" s="201">
        <f>S171*H171</f>
        <v>0</v>
      </c>
      <c r="U171" s="34"/>
      <c r="V171" s="34"/>
      <c r="W171" s="34"/>
      <c r="X171" s="34"/>
      <c r="Y171" s="34"/>
      <c r="Z171" s="34"/>
      <c r="AA171" s="34"/>
      <c r="AB171" s="34"/>
      <c r="AC171" s="34"/>
      <c r="AD171" s="34"/>
      <c r="AE171" s="34"/>
      <c r="AR171" s="202" t="s">
        <v>216</v>
      </c>
      <c r="AT171" s="202" t="s">
        <v>212</v>
      </c>
      <c r="AU171" s="202" t="s">
        <v>83</v>
      </c>
      <c r="AY171" s="17" t="s">
        <v>181</v>
      </c>
      <c r="BE171" s="203">
        <f>IF(N171="základní",J171,0)</f>
        <v>0</v>
      </c>
      <c r="BF171" s="203">
        <f>IF(N171="snížená",J171,0)</f>
        <v>0</v>
      </c>
      <c r="BG171" s="203">
        <f>IF(N171="zákl. přenesená",J171,0)</f>
        <v>0</v>
      </c>
      <c r="BH171" s="203">
        <f>IF(N171="sníž. přenesená",J171,0)</f>
        <v>0</v>
      </c>
      <c r="BI171" s="203">
        <f>IF(N171="nulová",J171,0)</f>
        <v>0</v>
      </c>
      <c r="BJ171" s="17" t="s">
        <v>81</v>
      </c>
      <c r="BK171" s="203">
        <f>ROUND(I171*H171,2)</f>
        <v>0</v>
      </c>
      <c r="BL171" s="17" t="s">
        <v>189</v>
      </c>
      <c r="BM171" s="202" t="s">
        <v>965</v>
      </c>
    </row>
    <row r="172" spans="1:65" s="12" customFormat="1" ht="25.9" customHeight="1" x14ac:dyDescent="0.2">
      <c r="B172" s="175"/>
      <c r="C172" s="176"/>
      <c r="D172" s="177" t="s">
        <v>72</v>
      </c>
      <c r="E172" s="178" t="s">
        <v>450</v>
      </c>
      <c r="F172" s="178" t="s">
        <v>451</v>
      </c>
      <c r="G172" s="176"/>
      <c r="H172" s="176"/>
      <c r="I172" s="179"/>
      <c r="J172" s="180">
        <f>BK172</f>
        <v>0</v>
      </c>
      <c r="K172" s="176"/>
      <c r="L172" s="181"/>
      <c r="M172" s="182"/>
      <c r="N172" s="183"/>
      <c r="O172" s="183"/>
      <c r="P172" s="184">
        <f>SUM(P173:P209)</f>
        <v>0</v>
      </c>
      <c r="Q172" s="183"/>
      <c r="R172" s="184">
        <f>SUM(R173:R209)</f>
        <v>2.516</v>
      </c>
      <c r="S172" s="183"/>
      <c r="T172" s="185">
        <f>SUM(T173:T209)</f>
        <v>0</v>
      </c>
      <c r="AR172" s="186" t="s">
        <v>189</v>
      </c>
      <c r="AT172" s="187" t="s">
        <v>72</v>
      </c>
      <c r="AU172" s="187" t="s">
        <v>73</v>
      </c>
      <c r="AY172" s="186" t="s">
        <v>181</v>
      </c>
      <c r="BK172" s="188">
        <f>SUM(BK173:BK209)</f>
        <v>0</v>
      </c>
    </row>
    <row r="173" spans="1:65" s="2" customFormat="1" ht="16.5" customHeight="1" x14ac:dyDescent="0.2">
      <c r="A173" s="34"/>
      <c r="B173" s="35"/>
      <c r="C173" s="191" t="s">
        <v>269</v>
      </c>
      <c r="D173" s="191" t="s">
        <v>184</v>
      </c>
      <c r="E173" s="192" t="s">
        <v>966</v>
      </c>
      <c r="F173" s="193" t="s">
        <v>967</v>
      </c>
      <c r="G173" s="194" t="s">
        <v>227</v>
      </c>
      <c r="H173" s="195">
        <v>1</v>
      </c>
      <c r="I173" s="196"/>
      <c r="J173" s="197">
        <f>ROUND(I173*H173,2)</f>
        <v>0</v>
      </c>
      <c r="K173" s="193" t="s">
        <v>188</v>
      </c>
      <c r="L173" s="39"/>
      <c r="M173" s="198" t="s">
        <v>1</v>
      </c>
      <c r="N173" s="199" t="s">
        <v>38</v>
      </c>
      <c r="O173" s="71"/>
      <c r="P173" s="200">
        <f>O173*H173</f>
        <v>0</v>
      </c>
      <c r="Q173" s="200">
        <v>0</v>
      </c>
      <c r="R173" s="200">
        <f>Q173*H173</f>
        <v>0</v>
      </c>
      <c r="S173" s="200">
        <v>0</v>
      </c>
      <c r="T173" s="201">
        <f>S173*H173</f>
        <v>0</v>
      </c>
      <c r="U173" s="34"/>
      <c r="V173" s="34"/>
      <c r="W173" s="34"/>
      <c r="X173" s="34"/>
      <c r="Y173" s="34"/>
      <c r="Z173" s="34"/>
      <c r="AA173" s="34"/>
      <c r="AB173" s="34"/>
      <c r="AC173" s="34"/>
      <c r="AD173" s="34"/>
      <c r="AE173" s="34"/>
      <c r="AR173" s="202" t="s">
        <v>455</v>
      </c>
      <c r="AT173" s="202" t="s">
        <v>184</v>
      </c>
      <c r="AU173" s="202" t="s">
        <v>81</v>
      </c>
      <c r="AY173" s="17" t="s">
        <v>181</v>
      </c>
      <c r="BE173" s="203">
        <f>IF(N173="základní",J173,0)</f>
        <v>0</v>
      </c>
      <c r="BF173" s="203">
        <f>IF(N173="snížená",J173,0)</f>
        <v>0</v>
      </c>
      <c r="BG173" s="203">
        <f>IF(N173="zákl. přenesená",J173,0)</f>
        <v>0</v>
      </c>
      <c r="BH173" s="203">
        <f>IF(N173="sníž. přenesená",J173,0)</f>
        <v>0</v>
      </c>
      <c r="BI173" s="203">
        <f>IF(N173="nulová",J173,0)</f>
        <v>0</v>
      </c>
      <c r="BJ173" s="17" t="s">
        <v>81</v>
      </c>
      <c r="BK173" s="203">
        <f>ROUND(I173*H173,2)</f>
        <v>0</v>
      </c>
      <c r="BL173" s="17" t="s">
        <v>455</v>
      </c>
      <c r="BM173" s="202" t="s">
        <v>968</v>
      </c>
    </row>
    <row r="174" spans="1:65" s="13" customFormat="1" x14ac:dyDescent="0.2">
      <c r="B174" s="204"/>
      <c r="C174" s="205"/>
      <c r="D174" s="206" t="s">
        <v>191</v>
      </c>
      <c r="E174" s="207" t="s">
        <v>1</v>
      </c>
      <c r="F174" s="208" t="s">
        <v>969</v>
      </c>
      <c r="G174" s="205"/>
      <c r="H174" s="209">
        <v>1</v>
      </c>
      <c r="I174" s="210"/>
      <c r="J174" s="205"/>
      <c r="K174" s="205"/>
      <c r="L174" s="211"/>
      <c r="M174" s="212"/>
      <c r="N174" s="213"/>
      <c r="O174" s="213"/>
      <c r="P174" s="213"/>
      <c r="Q174" s="213"/>
      <c r="R174" s="213"/>
      <c r="S174" s="213"/>
      <c r="T174" s="214"/>
      <c r="AT174" s="215" t="s">
        <v>191</v>
      </c>
      <c r="AU174" s="215" t="s">
        <v>81</v>
      </c>
      <c r="AV174" s="13" t="s">
        <v>83</v>
      </c>
      <c r="AW174" s="13" t="s">
        <v>30</v>
      </c>
      <c r="AX174" s="13" t="s">
        <v>73</v>
      </c>
      <c r="AY174" s="215" t="s">
        <v>181</v>
      </c>
    </row>
    <row r="175" spans="1:65" s="14" customFormat="1" x14ac:dyDescent="0.2">
      <c r="B175" s="216"/>
      <c r="C175" s="217"/>
      <c r="D175" s="206" t="s">
        <v>191</v>
      </c>
      <c r="E175" s="218" t="s">
        <v>1</v>
      </c>
      <c r="F175" s="219" t="s">
        <v>193</v>
      </c>
      <c r="G175" s="217"/>
      <c r="H175" s="220">
        <v>1</v>
      </c>
      <c r="I175" s="221"/>
      <c r="J175" s="217"/>
      <c r="K175" s="217"/>
      <c r="L175" s="222"/>
      <c r="M175" s="223"/>
      <c r="N175" s="224"/>
      <c r="O175" s="224"/>
      <c r="P175" s="224"/>
      <c r="Q175" s="224"/>
      <c r="R175" s="224"/>
      <c r="S175" s="224"/>
      <c r="T175" s="225"/>
      <c r="AT175" s="226" t="s">
        <v>191</v>
      </c>
      <c r="AU175" s="226" t="s">
        <v>81</v>
      </c>
      <c r="AV175" s="14" t="s">
        <v>189</v>
      </c>
      <c r="AW175" s="14" t="s">
        <v>30</v>
      </c>
      <c r="AX175" s="14" t="s">
        <v>81</v>
      </c>
      <c r="AY175" s="226" t="s">
        <v>181</v>
      </c>
    </row>
    <row r="176" spans="1:65" s="2" customFormat="1" ht="16.5" customHeight="1" x14ac:dyDescent="0.2">
      <c r="A176" s="34"/>
      <c r="B176" s="35"/>
      <c r="C176" s="191" t="s">
        <v>276</v>
      </c>
      <c r="D176" s="191" t="s">
        <v>184</v>
      </c>
      <c r="E176" s="192" t="s">
        <v>970</v>
      </c>
      <c r="F176" s="193" t="s">
        <v>971</v>
      </c>
      <c r="G176" s="194" t="s">
        <v>227</v>
      </c>
      <c r="H176" s="195">
        <v>1</v>
      </c>
      <c r="I176" s="196"/>
      <c r="J176" s="197">
        <f>ROUND(I176*H176,2)</f>
        <v>0</v>
      </c>
      <c r="K176" s="193" t="s">
        <v>188</v>
      </c>
      <c r="L176" s="39"/>
      <c r="M176" s="198" t="s">
        <v>1</v>
      </c>
      <c r="N176" s="199" t="s">
        <v>38</v>
      </c>
      <c r="O176" s="71"/>
      <c r="P176" s="200">
        <f>O176*H176</f>
        <v>0</v>
      </c>
      <c r="Q176" s="200">
        <v>0</v>
      </c>
      <c r="R176" s="200">
        <f>Q176*H176</f>
        <v>0</v>
      </c>
      <c r="S176" s="200">
        <v>0</v>
      </c>
      <c r="T176" s="201">
        <f>S176*H176</f>
        <v>0</v>
      </c>
      <c r="U176" s="34"/>
      <c r="V176" s="34"/>
      <c r="W176" s="34"/>
      <c r="X176" s="34"/>
      <c r="Y176" s="34"/>
      <c r="Z176" s="34"/>
      <c r="AA176" s="34"/>
      <c r="AB176" s="34"/>
      <c r="AC176" s="34"/>
      <c r="AD176" s="34"/>
      <c r="AE176" s="34"/>
      <c r="AR176" s="202" t="s">
        <v>455</v>
      </c>
      <c r="AT176" s="202" t="s">
        <v>184</v>
      </c>
      <c r="AU176" s="202" t="s">
        <v>81</v>
      </c>
      <c r="AY176" s="17" t="s">
        <v>181</v>
      </c>
      <c r="BE176" s="203">
        <f>IF(N176="základní",J176,0)</f>
        <v>0</v>
      </c>
      <c r="BF176" s="203">
        <f>IF(N176="snížená",J176,0)</f>
        <v>0</v>
      </c>
      <c r="BG176" s="203">
        <f>IF(N176="zákl. přenesená",J176,0)</f>
        <v>0</v>
      </c>
      <c r="BH176" s="203">
        <f>IF(N176="sníž. přenesená",J176,0)</f>
        <v>0</v>
      </c>
      <c r="BI176" s="203">
        <f>IF(N176="nulová",J176,0)</f>
        <v>0</v>
      </c>
      <c r="BJ176" s="17" t="s">
        <v>81</v>
      </c>
      <c r="BK176" s="203">
        <f>ROUND(I176*H176,2)</f>
        <v>0</v>
      </c>
      <c r="BL176" s="17" t="s">
        <v>455</v>
      </c>
      <c r="BM176" s="202" t="s">
        <v>972</v>
      </c>
    </row>
    <row r="177" spans="1:65" s="13" customFormat="1" x14ac:dyDescent="0.2">
      <c r="B177" s="204"/>
      <c r="C177" s="205"/>
      <c r="D177" s="206" t="s">
        <v>191</v>
      </c>
      <c r="E177" s="207" t="s">
        <v>1</v>
      </c>
      <c r="F177" s="208" t="s">
        <v>973</v>
      </c>
      <c r="G177" s="205"/>
      <c r="H177" s="209">
        <v>1</v>
      </c>
      <c r="I177" s="210"/>
      <c r="J177" s="205"/>
      <c r="K177" s="205"/>
      <c r="L177" s="211"/>
      <c r="M177" s="212"/>
      <c r="N177" s="213"/>
      <c r="O177" s="213"/>
      <c r="P177" s="213"/>
      <c r="Q177" s="213"/>
      <c r="R177" s="213"/>
      <c r="S177" s="213"/>
      <c r="T177" s="214"/>
      <c r="AT177" s="215" t="s">
        <v>191</v>
      </c>
      <c r="AU177" s="215" t="s">
        <v>81</v>
      </c>
      <c r="AV177" s="13" t="s">
        <v>83</v>
      </c>
      <c r="AW177" s="13" t="s">
        <v>30</v>
      </c>
      <c r="AX177" s="13" t="s">
        <v>73</v>
      </c>
      <c r="AY177" s="215" t="s">
        <v>181</v>
      </c>
    </row>
    <row r="178" spans="1:65" s="14" customFormat="1" x14ac:dyDescent="0.2">
      <c r="B178" s="216"/>
      <c r="C178" s="217"/>
      <c r="D178" s="206" t="s">
        <v>191</v>
      </c>
      <c r="E178" s="218" t="s">
        <v>1</v>
      </c>
      <c r="F178" s="219" t="s">
        <v>193</v>
      </c>
      <c r="G178" s="217"/>
      <c r="H178" s="220">
        <v>1</v>
      </c>
      <c r="I178" s="221"/>
      <c r="J178" s="217"/>
      <c r="K178" s="217"/>
      <c r="L178" s="222"/>
      <c r="M178" s="223"/>
      <c r="N178" s="224"/>
      <c r="O178" s="224"/>
      <c r="P178" s="224"/>
      <c r="Q178" s="224"/>
      <c r="R178" s="224"/>
      <c r="S178" s="224"/>
      <c r="T178" s="225"/>
      <c r="AT178" s="226" t="s">
        <v>191</v>
      </c>
      <c r="AU178" s="226" t="s">
        <v>81</v>
      </c>
      <c r="AV178" s="14" t="s">
        <v>189</v>
      </c>
      <c r="AW178" s="14" t="s">
        <v>30</v>
      </c>
      <c r="AX178" s="14" t="s">
        <v>81</v>
      </c>
      <c r="AY178" s="226" t="s">
        <v>181</v>
      </c>
    </row>
    <row r="179" spans="1:65" s="2" customFormat="1" ht="16.5" customHeight="1" x14ac:dyDescent="0.2">
      <c r="A179" s="34"/>
      <c r="B179" s="35"/>
      <c r="C179" s="227" t="s">
        <v>282</v>
      </c>
      <c r="D179" s="227" t="s">
        <v>212</v>
      </c>
      <c r="E179" s="228" t="s">
        <v>974</v>
      </c>
      <c r="F179" s="229" t="s">
        <v>975</v>
      </c>
      <c r="G179" s="230" t="s">
        <v>187</v>
      </c>
      <c r="H179" s="231">
        <v>0.2</v>
      </c>
      <c r="I179" s="232"/>
      <c r="J179" s="233">
        <f>ROUND(I179*H179,2)</f>
        <v>0</v>
      </c>
      <c r="K179" s="229" t="s">
        <v>188</v>
      </c>
      <c r="L179" s="234"/>
      <c r="M179" s="235" t="s">
        <v>1</v>
      </c>
      <c r="N179" s="236" t="s">
        <v>38</v>
      </c>
      <c r="O179" s="71"/>
      <c r="P179" s="200">
        <f>O179*H179</f>
        <v>0</v>
      </c>
      <c r="Q179" s="200">
        <v>0</v>
      </c>
      <c r="R179" s="200">
        <f>Q179*H179</f>
        <v>0</v>
      </c>
      <c r="S179" s="200">
        <v>0</v>
      </c>
      <c r="T179" s="201">
        <f>S179*H179</f>
        <v>0</v>
      </c>
      <c r="U179" s="34"/>
      <c r="V179" s="34"/>
      <c r="W179" s="34"/>
      <c r="X179" s="34"/>
      <c r="Y179" s="34"/>
      <c r="Z179" s="34"/>
      <c r="AA179" s="34"/>
      <c r="AB179" s="34"/>
      <c r="AC179" s="34"/>
      <c r="AD179" s="34"/>
      <c r="AE179" s="34"/>
      <c r="AR179" s="202" t="s">
        <v>455</v>
      </c>
      <c r="AT179" s="202" t="s">
        <v>212</v>
      </c>
      <c r="AU179" s="202" t="s">
        <v>81</v>
      </c>
      <c r="AY179" s="17" t="s">
        <v>181</v>
      </c>
      <c r="BE179" s="203">
        <f>IF(N179="základní",J179,0)</f>
        <v>0</v>
      </c>
      <c r="BF179" s="203">
        <f>IF(N179="snížená",J179,0)</f>
        <v>0</v>
      </c>
      <c r="BG179" s="203">
        <f>IF(N179="zákl. přenesená",J179,0)</f>
        <v>0</v>
      </c>
      <c r="BH179" s="203">
        <f>IF(N179="sníž. přenesená",J179,0)</f>
        <v>0</v>
      </c>
      <c r="BI179" s="203">
        <f>IF(N179="nulová",J179,0)</f>
        <v>0</v>
      </c>
      <c r="BJ179" s="17" t="s">
        <v>81</v>
      </c>
      <c r="BK179" s="203">
        <f>ROUND(I179*H179,2)</f>
        <v>0</v>
      </c>
      <c r="BL179" s="17" t="s">
        <v>455</v>
      </c>
      <c r="BM179" s="202" t="s">
        <v>976</v>
      </c>
    </row>
    <row r="180" spans="1:65" s="13" customFormat="1" x14ac:dyDescent="0.2">
      <c r="B180" s="204"/>
      <c r="C180" s="205"/>
      <c r="D180" s="206" t="s">
        <v>191</v>
      </c>
      <c r="E180" s="207" t="s">
        <v>1</v>
      </c>
      <c r="F180" s="208" t="s">
        <v>977</v>
      </c>
      <c r="G180" s="205"/>
      <c r="H180" s="209">
        <v>0.2</v>
      </c>
      <c r="I180" s="210"/>
      <c r="J180" s="205"/>
      <c r="K180" s="205"/>
      <c r="L180" s="211"/>
      <c r="M180" s="212"/>
      <c r="N180" s="213"/>
      <c r="O180" s="213"/>
      <c r="P180" s="213"/>
      <c r="Q180" s="213"/>
      <c r="R180" s="213"/>
      <c r="S180" s="213"/>
      <c r="T180" s="214"/>
      <c r="AT180" s="215" t="s">
        <v>191</v>
      </c>
      <c r="AU180" s="215" t="s">
        <v>81</v>
      </c>
      <c r="AV180" s="13" t="s">
        <v>83</v>
      </c>
      <c r="AW180" s="13" t="s">
        <v>30</v>
      </c>
      <c r="AX180" s="13" t="s">
        <v>73</v>
      </c>
      <c r="AY180" s="215" t="s">
        <v>181</v>
      </c>
    </row>
    <row r="181" spans="1:65" s="14" customFormat="1" x14ac:dyDescent="0.2">
      <c r="B181" s="216"/>
      <c r="C181" s="217"/>
      <c r="D181" s="206" t="s">
        <v>191</v>
      </c>
      <c r="E181" s="218" t="s">
        <v>1</v>
      </c>
      <c r="F181" s="219" t="s">
        <v>193</v>
      </c>
      <c r="G181" s="217"/>
      <c r="H181" s="220">
        <v>0.2</v>
      </c>
      <c r="I181" s="221"/>
      <c r="J181" s="217"/>
      <c r="K181" s="217"/>
      <c r="L181" s="222"/>
      <c r="M181" s="223"/>
      <c r="N181" s="224"/>
      <c r="O181" s="224"/>
      <c r="P181" s="224"/>
      <c r="Q181" s="224"/>
      <c r="R181" s="224"/>
      <c r="S181" s="224"/>
      <c r="T181" s="225"/>
      <c r="AT181" s="226" t="s">
        <v>191</v>
      </c>
      <c r="AU181" s="226" t="s">
        <v>81</v>
      </c>
      <c r="AV181" s="14" t="s">
        <v>189</v>
      </c>
      <c r="AW181" s="14" t="s">
        <v>30</v>
      </c>
      <c r="AX181" s="14" t="s">
        <v>81</v>
      </c>
      <c r="AY181" s="226" t="s">
        <v>181</v>
      </c>
    </row>
    <row r="182" spans="1:65" s="2" customFormat="1" ht="21.75" customHeight="1" x14ac:dyDescent="0.2">
      <c r="A182" s="34"/>
      <c r="B182" s="35"/>
      <c r="C182" s="227" t="s">
        <v>288</v>
      </c>
      <c r="D182" s="227" t="s">
        <v>212</v>
      </c>
      <c r="E182" s="228" t="s">
        <v>978</v>
      </c>
      <c r="F182" s="229" t="s">
        <v>979</v>
      </c>
      <c r="G182" s="230" t="s">
        <v>227</v>
      </c>
      <c r="H182" s="231">
        <v>2</v>
      </c>
      <c r="I182" s="232"/>
      <c r="J182" s="233">
        <f>ROUND(I182*H182,2)</f>
        <v>0</v>
      </c>
      <c r="K182" s="229" t="s">
        <v>188</v>
      </c>
      <c r="L182" s="234"/>
      <c r="M182" s="235" t="s">
        <v>1</v>
      </c>
      <c r="N182" s="236" t="s">
        <v>38</v>
      </c>
      <c r="O182" s="71"/>
      <c r="P182" s="200">
        <f>O182*H182</f>
        <v>0</v>
      </c>
      <c r="Q182" s="200">
        <v>1.4999999999999999E-4</v>
      </c>
      <c r="R182" s="200">
        <f>Q182*H182</f>
        <v>2.9999999999999997E-4</v>
      </c>
      <c r="S182" s="200">
        <v>0</v>
      </c>
      <c r="T182" s="201">
        <f>S182*H182</f>
        <v>0</v>
      </c>
      <c r="U182" s="34"/>
      <c r="V182" s="34"/>
      <c r="W182" s="34"/>
      <c r="X182" s="34"/>
      <c r="Y182" s="34"/>
      <c r="Z182" s="34"/>
      <c r="AA182" s="34"/>
      <c r="AB182" s="34"/>
      <c r="AC182" s="34"/>
      <c r="AD182" s="34"/>
      <c r="AE182" s="34"/>
      <c r="AR182" s="202" t="s">
        <v>455</v>
      </c>
      <c r="AT182" s="202" t="s">
        <v>212</v>
      </c>
      <c r="AU182" s="202" t="s">
        <v>81</v>
      </c>
      <c r="AY182" s="17" t="s">
        <v>181</v>
      </c>
      <c r="BE182" s="203">
        <f>IF(N182="základní",J182,0)</f>
        <v>0</v>
      </c>
      <c r="BF182" s="203">
        <f>IF(N182="snížená",J182,0)</f>
        <v>0</v>
      </c>
      <c r="BG182" s="203">
        <f>IF(N182="zákl. přenesená",J182,0)</f>
        <v>0</v>
      </c>
      <c r="BH182" s="203">
        <f>IF(N182="sníž. přenesená",J182,0)</f>
        <v>0</v>
      </c>
      <c r="BI182" s="203">
        <f>IF(N182="nulová",J182,0)</f>
        <v>0</v>
      </c>
      <c r="BJ182" s="17" t="s">
        <v>81</v>
      </c>
      <c r="BK182" s="203">
        <f>ROUND(I182*H182,2)</f>
        <v>0</v>
      </c>
      <c r="BL182" s="17" t="s">
        <v>455</v>
      </c>
      <c r="BM182" s="202" t="s">
        <v>980</v>
      </c>
    </row>
    <row r="183" spans="1:65" s="13" customFormat="1" x14ac:dyDescent="0.2">
      <c r="B183" s="204"/>
      <c r="C183" s="205"/>
      <c r="D183" s="206" t="s">
        <v>191</v>
      </c>
      <c r="E183" s="207" t="s">
        <v>1</v>
      </c>
      <c r="F183" s="208" t="s">
        <v>83</v>
      </c>
      <c r="G183" s="205"/>
      <c r="H183" s="209">
        <v>2</v>
      </c>
      <c r="I183" s="210"/>
      <c r="J183" s="205"/>
      <c r="K183" s="205"/>
      <c r="L183" s="211"/>
      <c r="M183" s="212"/>
      <c r="N183" s="213"/>
      <c r="O183" s="213"/>
      <c r="P183" s="213"/>
      <c r="Q183" s="213"/>
      <c r="R183" s="213"/>
      <c r="S183" s="213"/>
      <c r="T183" s="214"/>
      <c r="AT183" s="215" t="s">
        <v>191</v>
      </c>
      <c r="AU183" s="215" t="s">
        <v>81</v>
      </c>
      <c r="AV183" s="13" t="s">
        <v>83</v>
      </c>
      <c r="AW183" s="13" t="s">
        <v>30</v>
      </c>
      <c r="AX183" s="13" t="s">
        <v>73</v>
      </c>
      <c r="AY183" s="215" t="s">
        <v>181</v>
      </c>
    </row>
    <row r="184" spans="1:65" s="14" customFormat="1" x14ac:dyDescent="0.2">
      <c r="B184" s="216"/>
      <c r="C184" s="217"/>
      <c r="D184" s="206" t="s">
        <v>191</v>
      </c>
      <c r="E184" s="218" t="s">
        <v>1</v>
      </c>
      <c r="F184" s="219" t="s">
        <v>193</v>
      </c>
      <c r="G184" s="217"/>
      <c r="H184" s="220">
        <v>2</v>
      </c>
      <c r="I184" s="221"/>
      <c r="J184" s="217"/>
      <c r="K184" s="217"/>
      <c r="L184" s="222"/>
      <c r="M184" s="223"/>
      <c r="N184" s="224"/>
      <c r="O184" s="224"/>
      <c r="P184" s="224"/>
      <c r="Q184" s="224"/>
      <c r="R184" s="224"/>
      <c r="S184" s="224"/>
      <c r="T184" s="225"/>
      <c r="AT184" s="226" t="s">
        <v>191</v>
      </c>
      <c r="AU184" s="226" t="s">
        <v>81</v>
      </c>
      <c r="AV184" s="14" t="s">
        <v>189</v>
      </c>
      <c r="AW184" s="14" t="s">
        <v>30</v>
      </c>
      <c r="AX184" s="14" t="s">
        <v>81</v>
      </c>
      <c r="AY184" s="226" t="s">
        <v>181</v>
      </c>
    </row>
    <row r="185" spans="1:65" s="2" customFormat="1" ht="16.5" customHeight="1" x14ac:dyDescent="0.2">
      <c r="A185" s="34"/>
      <c r="B185" s="35"/>
      <c r="C185" s="227" t="s">
        <v>292</v>
      </c>
      <c r="D185" s="227" t="s">
        <v>212</v>
      </c>
      <c r="E185" s="228" t="s">
        <v>981</v>
      </c>
      <c r="F185" s="229" t="s">
        <v>982</v>
      </c>
      <c r="G185" s="230" t="s">
        <v>227</v>
      </c>
      <c r="H185" s="231">
        <v>1</v>
      </c>
      <c r="I185" s="232"/>
      <c r="J185" s="233">
        <f>ROUND(I185*H185,2)</f>
        <v>0</v>
      </c>
      <c r="K185" s="229" t="s">
        <v>188</v>
      </c>
      <c r="L185" s="234"/>
      <c r="M185" s="235" t="s">
        <v>1</v>
      </c>
      <c r="N185" s="236" t="s">
        <v>38</v>
      </c>
      <c r="O185" s="71"/>
      <c r="P185" s="200">
        <f>O185*H185</f>
        <v>0</v>
      </c>
      <c r="Q185" s="200">
        <v>3.2000000000000002E-3</v>
      </c>
      <c r="R185" s="200">
        <f>Q185*H185</f>
        <v>3.2000000000000002E-3</v>
      </c>
      <c r="S185" s="200">
        <v>0</v>
      </c>
      <c r="T185" s="201">
        <f>S185*H185</f>
        <v>0</v>
      </c>
      <c r="U185" s="34"/>
      <c r="V185" s="34"/>
      <c r="W185" s="34"/>
      <c r="X185" s="34"/>
      <c r="Y185" s="34"/>
      <c r="Z185" s="34"/>
      <c r="AA185" s="34"/>
      <c r="AB185" s="34"/>
      <c r="AC185" s="34"/>
      <c r="AD185" s="34"/>
      <c r="AE185" s="34"/>
      <c r="AR185" s="202" t="s">
        <v>455</v>
      </c>
      <c r="AT185" s="202" t="s">
        <v>212</v>
      </c>
      <c r="AU185" s="202" t="s">
        <v>81</v>
      </c>
      <c r="AY185" s="17" t="s">
        <v>181</v>
      </c>
      <c r="BE185" s="203">
        <f>IF(N185="základní",J185,0)</f>
        <v>0</v>
      </c>
      <c r="BF185" s="203">
        <f>IF(N185="snížená",J185,0)</f>
        <v>0</v>
      </c>
      <c r="BG185" s="203">
        <f>IF(N185="zákl. přenesená",J185,0)</f>
        <v>0</v>
      </c>
      <c r="BH185" s="203">
        <f>IF(N185="sníž. přenesená",J185,0)</f>
        <v>0</v>
      </c>
      <c r="BI185" s="203">
        <f>IF(N185="nulová",J185,0)</f>
        <v>0</v>
      </c>
      <c r="BJ185" s="17" t="s">
        <v>81</v>
      </c>
      <c r="BK185" s="203">
        <f>ROUND(I185*H185,2)</f>
        <v>0</v>
      </c>
      <c r="BL185" s="17" t="s">
        <v>455</v>
      </c>
      <c r="BM185" s="202" t="s">
        <v>983</v>
      </c>
    </row>
    <row r="186" spans="1:65" s="13" customFormat="1" x14ac:dyDescent="0.2">
      <c r="B186" s="204"/>
      <c r="C186" s="205"/>
      <c r="D186" s="206" t="s">
        <v>191</v>
      </c>
      <c r="E186" s="207" t="s">
        <v>1</v>
      </c>
      <c r="F186" s="208" t="s">
        <v>81</v>
      </c>
      <c r="G186" s="205"/>
      <c r="H186" s="209">
        <v>1</v>
      </c>
      <c r="I186" s="210"/>
      <c r="J186" s="205"/>
      <c r="K186" s="205"/>
      <c r="L186" s="211"/>
      <c r="M186" s="212"/>
      <c r="N186" s="213"/>
      <c r="O186" s="213"/>
      <c r="P186" s="213"/>
      <c r="Q186" s="213"/>
      <c r="R186" s="213"/>
      <c r="S186" s="213"/>
      <c r="T186" s="214"/>
      <c r="AT186" s="215" t="s">
        <v>191</v>
      </c>
      <c r="AU186" s="215" t="s">
        <v>81</v>
      </c>
      <c r="AV186" s="13" t="s">
        <v>83</v>
      </c>
      <c r="AW186" s="13" t="s">
        <v>30</v>
      </c>
      <c r="AX186" s="13" t="s">
        <v>73</v>
      </c>
      <c r="AY186" s="215" t="s">
        <v>181</v>
      </c>
    </row>
    <row r="187" spans="1:65" s="14" customFormat="1" x14ac:dyDescent="0.2">
      <c r="B187" s="216"/>
      <c r="C187" s="217"/>
      <c r="D187" s="206" t="s">
        <v>191</v>
      </c>
      <c r="E187" s="218" t="s">
        <v>1</v>
      </c>
      <c r="F187" s="219" t="s">
        <v>193</v>
      </c>
      <c r="G187" s="217"/>
      <c r="H187" s="220">
        <v>1</v>
      </c>
      <c r="I187" s="221"/>
      <c r="J187" s="217"/>
      <c r="K187" s="217"/>
      <c r="L187" s="222"/>
      <c r="M187" s="223"/>
      <c r="N187" s="224"/>
      <c r="O187" s="224"/>
      <c r="P187" s="224"/>
      <c r="Q187" s="224"/>
      <c r="R187" s="224"/>
      <c r="S187" s="224"/>
      <c r="T187" s="225"/>
      <c r="AT187" s="226" t="s">
        <v>191</v>
      </c>
      <c r="AU187" s="226" t="s">
        <v>81</v>
      </c>
      <c r="AV187" s="14" t="s">
        <v>189</v>
      </c>
      <c r="AW187" s="14" t="s">
        <v>30</v>
      </c>
      <c r="AX187" s="14" t="s">
        <v>81</v>
      </c>
      <c r="AY187" s="226" t="s">
        <v>181</v>
      </c>
    </row>
    <row r="188" spans="1:65" s="2" customFormat="1" ht="16.5" customHeight="1" x14ac:dyDescent="0.2">
      <c r="A188" s="34"/>
      <c r="B188" s="35"/>
      <c r="C188" s="191" t="s">
        <v>7</v>
      </c>
      <c r="D188" s="191" t="s">
        <v>184</v>
      </c>
      <c r="E188" s="192" t="s">
        <v>984</v>
      </c>
      <c r="F188" s="193" t="s">
        <v>985</v>
      </c>
      <c r="G188" s="194" t="s">
        <v>227</v>
      </c>
      <c r="H188" s="195">
        <v>1</v>
      </c>
      <c r="I188" s="196"/>
      <c r="J188" s="197">
        <f>ROUND(I188*H188,2)</f>
        <v>0</v>
      </c>
      <c r="K188" s="193" t="s">
        <v>188</v>
      </c>
      <c r="L188" s="39"/>
      <c r="M188" s="198" t="s">
        <v>1</v>
      </c>
      <c r="N188" s="199" t="s">
        <v>38</v>
      </c>
      <c r="O188" s="71"/>
      <c r="P188" s="200">
        <f>O188*H188</f>
        <v>0</v>
      </c>
      <c r="Q188" s="200">
        <v>0</v>
      </c>
      <c r="R188" s="200">
        <f>Q188*H188</f>
        <v>0</v>
      </c>
      <c r="S188" s="200">
        <v>0</v>
      </c>
      <c r="T188" s="201">
        <f>S188*H188</f>
        <v>0</v>
      </c>
      <c r="U188" s="34"/>
      <c r="V188" s="34"/>
      <c r="W188" s="34"/>
      <c r="X188" s="34"/>
      <c r="Y188" s="34"/>
      <c r="Z188" s="34"/>
      <c r="AA188" s="34"/>
      <c r="AB188" s="34"/>
      <c r="AC188" s="34"/>
      <c r="AD188" s="34"/>
      <c r="AE188" s="34"/>
      <c r="AR188" s="202" t="s">
        <v>455</v>
      </c>
      <c r="AT188" s="202" t="s">
        <v>184</v>
      </c>
      <c r="AU188" s="202" t="s">
        <v>81</v>
      </c>
      <c r="AY188" s="17" t="s">
        <v>181</v>
      </c>
      <c r="BE188" s="203">
        <f>IF(N188="základní",J188,0)</f>
        <v>0</v>
      </c>
      <c r="BF188" s="203">
        <f>IF(N188="snížená",J188,0)</f>
        <v>0</v>
      </c>
      <c r="BG188" s="203">
        <f>IF(N188="zákl. přenesená",J188,0)</f>
        <v>0</v>
      </c>
      <c r="BH188" s="203">
        <f>IF(N188="sníž. přenesená",J188,0)</f>
        <v>0</v>
      </c>
      <c r="BI188" s="203">
        <f>IF(N188="nulová",J188,0)</f>
        <v>0</v>
      </c>
      <c r="BJ188" s="17" t="s">
        <v>81</v>
      </c>
      <c r="BK188" s="203">
        <f>ROUND(I188*H188,2)</f>
        <v>0</v>
      </c>
      <c r="BL188" s="17" t="s">
        <v>455</v>
      </c>
      <c r="BM188" s="202" t="s">
        <v>986</v>
      </c>
    </row>
    <row r="189" spans="1:65" s="13" customFormat="1" x14ac:dyDescent="0.2">
      <c r="B189" s="204"/>
      <c r="C189" s="205"/>
      <c r="D189" s="206" t="s">
        <v>191</v>
      </c>
      <c r="E189" s="207" t="s">
        <v>1</v>
      </c>
      <c r="F189" s="208" t="s">
        <v>987</v>
      </c>
      <c r="G189" s="205"/>
      <c r="H189" s="209">
        <v>1</v>
      </c>
      <c r="I189" s="210"/>
      <c r="J189" s="205"/>
      <c r="K189" s="205"/>
      <c r="L189" s="211"/>
      <c r="M189" s="212"/>
      <c r="N189" s="213"/>
      <c r="O189" s="213"/>
      <c r="P189" s="213"/>
      <c r="Q189" s="213"/>
      <c r="R189" s="213"/>
      <c r="S189" s="213"/>
      <c r="T189" s="214"/>
      <c r="AT189" s="215" t="s">
        <v>191</v>
      </c>
      <c r="AU189" s="215" t="s">
        <v>81</v>
      </c>
      <c r="AV189" s="13" t="s">
        <v>83</v>
      </c>
      <c r="AW189" s="13" t="s">
        <v>30</v>
      </c>
      <c r="AX189" s="13" t="s">
        <v>73</v>
      </c>
      <c r="AY189" s="215" t="s">
        <v>181</v>
      </c>
    </row>
    <row r="190" spans="1:65" s="14" customFormat="1" x14ac:dyDescent="0.2">
      <c r="B190" s="216"/>
      <c r="C190" s="217"/>
      <c r="D190" s="206" t="s">
        <v>191</v>
      </c>
      <c r="E190" s="218" t="s">
        <v>1</v>
      </c>
      <c r="F190" s="219" t="s">
        <v>193</v>
      </c>
      <c r="G190" s="217"/>
      <c r="H190" s="220">
        <v>1</v>
      </c>
      <c r="I190" s="221"/>
      <c r="J190" s="217"/>
      <c r="K190" s="217"/>
      <c r="L190" s="222"/>
      <c r="M190" s="223"/>
      <c r="N190" s="224"/>
      <c r="O190" s="224"/>
      <c r="P190" s="224"/>
      <c r="Q190" s="224"/>
      <c r="R190" s="224"/>
      <c r="S190" s="224"/>
      <c r="T190" s="225"/>
      <c r="AT190" s="226" t="s">
        <v>191</v>
      </c>
      <c r="AU190" s="226" t="s">
        <v>81</v>
      </c>
      <c r="AV190" s="14" t="s">
        <v>189</v>
      </c>
      <c r="AW190" s="14" t="s">
        <v>30</v>
      </c>
      <c r="AX190" s="14" t="s">
        <v>81</v>
      </c>
      <c r="AY190" s="226" t="s">
        <v>181</v>
      </c>
    </row>
    <row r="191" spans="1:65" s="2" customFormat="1" ht="128.65" customHeight="1" x14ac:dyDescent="0.2">
      <c r="A191" s="34"/>
      <c r="B191" s="35"/>
      <c r="C191" s="191" t="s">
        <v>299</v>
      </c>
      <c r="D191" s="191" t="s">
        <v>184</v>
      </c>
      <c r="E191" s="192" t="s">
        <v>554</v>
      </c>
      <c r="F191" s="193" t="s">
        <v>555</v>
      </c>
      <c r="G191" s="194" t="s">
        <v>215</v>
      </c>
      <c r="H191" s="195">
        <v>121.34</v>
      </c>
      <c r="I191" s="196"/>
      <c r="J191" s="197">
        <f>ROUND(I191*H191,2)</f>
        <v>0</v>
      </c>
      <c r="K191" s="193" t="s">
        <v>188</v>
      </c>
      <c r="L191" s="39"/>
      <c r="M191" s="198" t="s">
        <v>1</v>
      </c>
      <c r="N191" s="199" t="s">
        <v>38</v>
      </c>
      <c r="O191" s="71"/>
      <c r="P191" s="200">
        <f>O191*H191</f>
        <v>0</v>
      </c>
      <c r="Q191" s="200">
        <v>0</v>
      </c>
      <c r="R191" s="200">
        <f>Q191*H191</f>
        <v>0</v>
      </c>
      <c r="S191" s="200">
        <v>0</v>
      </c>
      <c r="T191" s="201">
        <f>S191*H191</f>
        <v>0</v>
      </c>
      <c r="U191" s="34"/>
      <c r="V191" s="34"/>
      <c r="W191" s="34"/>
      <c r="X191" s="34"/>
      <c r="Y191" s="34"/>
      <c r="Z191" s="34"/>
      <c r="AA191" s="34"/>
      <c r="AB191" s="34"/>
      <c r="AC191" s="34"/>
      <c r="AD191" s="34"/>
      <c r="AE191" s="34"/>
      <c r="AR191" s="202" t="s">
        <v>455</v>
      </c>
      <c r="AT191" s="202" t="s">
        <v>184</v>
      </c>
      <c r="AU191" s="202" t="s">
        <v>81</v>
      </c>
      <c r="AY191" s="17" t="s">
        <v>181</v>
      </c>
      <c r="BE191" s="203">
        <f>IF(N191="základní",J191,0)</f>
        <v>0</v>
      </c>
      <c r="BF191" s="203">
        <f>IF(N191="snížená",J191,0)</f>
        <v>0</v>
      </c>
      <c r="BG191" s="203">
        <f>IF(N191="zákl. přenesená",J191,0)</f>
        <v>0</v>
      </c>
      <c r="BH191" s="203">
        <f>IF(N191="sníž. přenesená",J191,0)</f>
        <v>0</v>
      </c>
      <c r="BI191" s="203">
        <f>IF(N191="nulová",J191,0)</f>
        <v>0</v>
      </c>
      <c r="BJ191" s="17" t="s">
        <v>81</v>
      </c>
      <c r="BK191" s="203">
        <f>ROUND(I191*H191,2)</f>
        <v>0</v>
      </c>
      <c r="BL191" s="17" t="s">
        <v>455</v>
      </c>
      <c r="BM191" s="202" t="s">
        <v>988</v>
      </c>
    </row>
    <row r="192" spans="1:65" s="13" customFormat="1" x14ac:dyDescent="0.2">
      <c r="B192" s="204"/>
      <c r="C192" s="205"/>
      <c r="D192" s="206" t="s">
        <v>191</v>
      </c>
      <c r="E192" s="207" t="s">
        <v>1</v>
      </c>
      <c r="F192" s="208" t="s">
        <v>989</v>
      </c>
      <c r="G192" s="205"/>
      <c r="H192" s="209">
        <v>36.799999999999997</v>
      </c>
      <c r="I192" s="210"/>
      <c r="J192" s="205"/>
      <c r="K192" s="205"/>
      <c r="L192" s="211"/>
      <c r="M192" s="212"/>
      <c r="N192" s="213"/>
      <c r="O192" s="213"/>
      <c r="P192" s="213"/>
      <c r="Q192" s="213"/>
      <c r="R192" s="213"/>
      <c r="S192" s="213"/>
      <c r="T192" s="214"/>
      <c r="AT192" s="215" t="s">
        <v>191</v>
      </c>
      <c r="AU192" s="215" t="s">
        <v>81</v>
      </c>
      <c r="AV192" s="13" t="s">
        <v>83</v>
      </c>
      <c r="AW192" s="13" t="s">
        <v>30</v>
      </c>
      <c r="AX192" s="13" t="s">
        <v>73</v>
      </c>
      <c r="AY192" s="215" t="s">
        <v>181</v>
      </c>
    </row>
    <row r="193" spans="1:65" s="13" customFormat="1" x14ac:dyDescent="0.2">
      <c r="B193" s="204"/>
      <c r="C193" s="205"/>
      <c r="D193" s="206" t="s">
        <v>191</v>
      </c>
      <c r="E193" s="207" t="s">
        <v>1</v>
      </c>
      <c r="F193" s="208" t="s">
        <v>870</v>
      </c>
      <c r="G193" s="205"/>
      <c r="H193" s="209">
        <v>5.7</v>
      </c>
      <c r="I193" s="210"/>
      <c r="J193" s="205"/>
      <c r="K193" s="205"/>
      <c r="L193" s="211"/>
      <c r="M193" s="212"/>
      <c r="N193" s="213"/>
      <c r="O193" s="213"/>
      <c r="P193" s="213"/>
      <c r="Q193" s="213"/>
      <c r="R193" s="213"/>
      <c r="S193" s="213"/>
      <c r="T193" s="214"/>
      <c r="AT193" s="215" t="s">
        <v>191</v>
      </c>
      <c r="AU193" s="215" t="s">
        <v>81</v>
      </c>
      <c r="AV193" s="13" t="s">
        <v>83</v>
      </c>
      <c r="AW193" s="13" t="s">
        <v>30</v>
      </c>
      <c r="AX193" s="13" t="s">
        <v>73</v>
      </c>
      <c r="AY193" s="215" t="s">
        <v>181</v>
      </c>
    </row>
    <row r="194" spans="1:65" s="13" customFormat="1" x14ac:dyDescent="0.2">
      <c r="B194" s="204"/>
      <c r="C194" s="205"/>
      <c r="D194" s="206" t="s">
        <v>191</v>
      </c>
      <c r="E194" s="207" t="s">
        <v>1</v>
      </c>
      <c r="F194" s="208" t="s">
        <v>871</v>
      </c>
      <c r="G194" s="205"/>
      <c r="H194" s="209">
        <v>25.2</v>
      </c>
      <c r="I194" s="210"/>
      <c r="J194" s="205"/>
      <c r="K194" s="205"/>
      <c r="L194" s="211"/>
      <c r="M194" s="212"/>
      <c r="N194" s="213"/>
      <c r="O194" s="213"/>
      <c r="P194" s="213"/>
      <c r="Q194" s="213"/>
      <c r="R194" s="213"/>
      <c r="S194" s="213"/>
      <c r="T194" s="214"/>
      <c r="AT194" s="215" t="s">
        <v>191</v>
      </c>
      <c r="AU194" s="215" t="s">
        <v>81</v>
      </c>
      <c r="AV194" s="13" t="s">
        <v>83</v>
      </c>
      <c r="AW194" s="13" t="s">
        <v>30</v>
      </c>
      <c r="AX194" s="13" t="s">
        <v>73</v>
      </c>
      <c r="AY194" s="215" t="s">
        <v>181</v>
      </c>
    </row>
    <row r="195" spans="1:65" s="13" customFormat="1" x14ac:dyDescent="0.2">
      <c r="B195" s="204"/>
      <c r="C195" s="205"/>
      <c r="D195" s="206" t="s">
        <v>191</v>
      </c>
      <c r="E195" s="207" t="s">
        <v>1</v>
      </c>
      <c r="F195" s="208" t="s">
        <v>872</v>
      </c>
      <c r="G195" s="205"/>
      <c r="H195" s="209">
        <v>3</v>
      </c>
      <c r="I195" s="210"/>
      <c r="J195" s="205"/>
      <c r="K195" s="205"/>
      <c r="L195" s="211"/>
      <c r="M195" s="212"/>
      <c r="N195" s="213"/>
      <c r="O195" s="213"/>
      <c r="P195" s="213"/>
      <c r="Q195" s="213"/>
      <c r="R195" s="213"/>
      <c r="S195" s="213"/>
      <c r="T195" s="214"/>
      <c r="AT195" s="215" t="s">
        <v>191</v>
      </c>
      <c r="AU195" s="215" t="s">
        <v>81</v>
      </c>
      <c r="AV195" s="13" t="s">
        <v>83</v>
      </c>
      <c r="AW195" s="13" t="s">
        <v>30</v>
      </c>
      <c r="AX195" s="13" t="s">
        <v>73</v>
      </c>
      <c r="AY195" s="215" t="s">
        <v>181</v>
      </c>
    </row>
    <row r="196" spans="1:65" s="13" customFormat="1" x14ac:dyDescent="0.2">
      <c r="B196" s="204"/>
      <c r="C196" s="205"/>
      <c r="D196" s="206" t="s">
        <v>191</v>
      </c>
      <c r="E196" s="207" t="s">
        <v>1</v>
      </c>
      <c r="F196" s="208" t="s">
        <v>990</v>
      </c>
      <c r="G196" s="205"/>
      <c r="H196" s="209">
        <v>50.64</v>
      </c>
      <c r="I196" s="210"/>
      <c r="J196" s="205"/>
      <c r="K196" s="205"/>
      <c r="L196" s="211"/>
      <c r="M196" s="212"/>
      <c r="N196" s="213"/>
      <c r="O196" s="213"/>
      <c r="P196" s="213"/>
      <c r="Q196" s="213"/>
      <c r="R196" s="213"/>
      <c r="S196" s="213"/>
      <c r="T196" s="214"/>
      <c r="AT196" s="215" t="s">
        <v>191</v>
      </c>
      <c r="AU196" s="215" t="s">
        <v>81</v>
      </c>
      <c r="AV196" s="13" t="s">
        <v>83</v>
      </c>
      <c r="AW196" s="13" t="s">
        <v>30</v>
      </c>
      <c r="AX196" s="13" t="s">
        <v>73</v>
      </c>
      <c r="AY196" s="215" t="s">
        <v>181</v>
      </c>
    </row>
    <row r="197" spans="1:65" s="14" customFormat="1" x14ac:dyDescent="0.2">
      <c r="B197" s="216"/>
      <c r="C197" s="217"/>
      <c r="D197" s="206" t="s">
        <v>191</v>
      </c>
      <c r="E197" s="218" t="s">
        <v>1</v>
      </c>
      <c r="F197" s="219" t="s">
        <v>193</v>
      </c>
      <c r="G197" s="217"/>
      <c r="H197" s="220">
        <v>121.34</v>
      </c>
      <c r="I197" s="221"/>
      <c r="J197" s="217"/>
      <c r="K197" s="217"/>
      <c r="L197" s="222"/>
      <c r="M197" s="223"/>
      <c r="N197" s="224"/>
      <c r="O197" s="224"/>
      <c r="P197" s="224"/>
      <c r="Q197" s="224"/>
      <c r="R197" s="224"/>
      <c r="S197" s="224"/>
      <c r="T197" s="225"/>
      <c r="AT197" s="226" t="s">
        <v>191</v>
      </c>
      <c r="AU197" s="226" t="s">
        <v>81</v>
      </c>
      <c r="AV197" s="14" t="s">
        <v>189</v>
      </c>
      <c r="AW197" s="14" t="s">
        <v>30</v>
      </c>
      <c r="AX197" s="14" t="s">
        <v>81</v>
      </c>
      <c r="AY197" s="226" t="s">
        <v>181</v>
      </c>
    </row>
    <row r="198" spans="1:65" s="2" customFormat="1" ht="142.15" customHeight="1" x14ac:dyDescent="0.2">
      <c r="A198" s="34"/>
      <c r="B198" s="35"/>
      <c r="C198" s="191" t="s">
        <v>305</v>
      </c>
      <c r="D198" s="191" t="s">
        <v>184</v>
      </c>
      <c r="E198" s="192" t="s">
        <v>925</v>
      </c>
      <c r="F198" s="193" t="s">
        <v>926</v>
      </c>
      <c r="G198" s="194" t="s">
        <v>215</v>
      </c>
      <c r="H198" s="195">
        <v>152.80000000000001</v>
      </c>
      <c r="I198" s="196"/>
      <c r="J198" s="197">
        <f>ROUND(I198*H198,2)</f>
        <v>0</v>
      </c>
      <c r="K198" s="193" t="s">
        <v>188</v>
      </c>
      <c r="L198" s="39"/>
      <c r="M198" s="198" t="s">
        <v>1</v>
      </c>
      <c r="N198" s="199" t="s">
        <v>38</v>
      </c>
      <c r="O198" s="71"/>
      <c r="P198" s="200">
        <f>O198*H198</f>
        <v>0</v>
      </c>
      <c r="Q198" s="200">
        <v>0</v>
      </c>
      <c r="R198" s="200">
        <f>Q198*H198</f>
        <v>0</v>
      </c>
      <c r="S198" s="200">
        <v>0</v>
      </c>
      <c r="T198" s="201">
        <f>S198*H198</f>
        <v>0</v>
      </c>
      <c r="U198" s="34"/>
      <c r="V198" s="34"/>
      <c r="W198" s="34"/>
      <c r="X198" s="34"/>
      <c r="Y198" s="34"/>
      <c r="Z198" s="34"/>
      <c r="AA198" s="34"/>
      <c r="AB198" s="34"/>
      <c r="AC198" s="34"/>
      <c r="AD198" s="34"/>
      <c r="AE198" s="34"/>
      <c r="AR198" s="202" t="s">
        <v>455</v>
      </c>
      <c r="AT198" s="202" t="s">
        <v>184</v>
      </c>
      <c r="AU198" s="202" t="s">
        <v>81</v>
      </c>
      <c r="AY198" s="17" t="s">
        <v>181</v>
      </c>
      <c r="BE198" s="203">
        <f>IF(N198="základní",J198,0)</f>
        <v>0</v>
      </c>
      <c r="BF198" s="203">
        <f>IF(N198="snížená",J198,0)</f>
        <v>0</v>
      </c>
      <c r="BG198" s="203">
        <f>IF(N198="zákl. přenesená",J198,0)</f>
        <v>0</v>
      </c>
      <c r="BH198" s="203">
        <f>IF(N198="sníž. přenesená",J198,0)</f>
        <v>0</v>
      </c>
      <c r="BI198" s="203">
        <f>IF(N198="nulová",J198,0)</f>
        <v>0</v>
      </c>
      <c r="BJ198" s="17" t="s">
        <v>81</v>
      </c>
      <c r="BK198" s="203">
        <f>ROUND(I198*H198,2)</f>
        <v>0</v>
      </c>
      <c r="BL198" s="17" t="s">
        <v>455</v>
      </c>
      <c r="BM198" s="202" t="s">
        <v>991</v>
      </c>
    </row>
    <row r="199" spans="1:65" s="13" customFormat="1" ht="22.5" x14ac:dyDescent="0.2">
      <c r="B199" s="204"/>
      <c r="C199" s="205"/>
      <c r="D199" s="206" t="s">
        <v>191</v>
      </c>
      <c r="E199" s="207" t="s">
        <v>1</v>
      </c>
      <c r="F199" s="208" t="s">
        <v>874</v>
      </c>
      <c r="G199" s="205"/>
      <c r="H199" s="209">
        <v>152.80000000000001</v>
      </c>
      <c r="I199" s="210"/>
      <c r="J199" s="205"/>
      <c r="K199" s="205"/>
      <c r="L199" s="211"/>
      <c r="M199" s="212"/>
      <c r="N199" s="213"/>
      <c r="O199" s="213"/>
      <c r="P199" s="213"/>
      <c r="Q199" s="213"/>
      <c r="R199" s="213"/>
      <c r="S199" s="213"/>
      <c r="T199" s="214"/>
      <c r="AT199" s="215" t="s">
        <v>191</v>
      </c>
      <c r="AU199" s="215" t="s">
        <v>81</v>
      </c>
      <c r="AV199" s="13" t="s">
        <v>83</v>
      </c>
      <c r="AW199" s="13" t="s">
        <v>30</v>
      </c>
      <c r="AX199" s="13" t="s">
        <v>73</v>
      </c>
      <c r="AY199" s="215" t="s">
        <v>181</v>
      </c>
    </row>
    <row r="200" spans="1:65" s="14" customFormat="1" x14ac:dyDescent="0.2">
      <c r="B200" s="216"/>
      <c r="C200" s="217"/>
      <c r="D200" s="206" t="s">
        <v>191</v>
      </c>
      <c r="E200" s="218" t="s">
        <v>1</v>
      </c>
      <c r="F200" s="219" t="s">
        <v>193</v>
      </c>
      <c r="G200" s="217"/>
      <c r="H200" s="220">
        <v>152.80000000000001</v>
      </c>
      <c r="I200" s="221"/>
      <c r="J200" s="217"/>
      <c r="K200" s="217"/>
      <c r="L200" s="222"/>
      <c r="M200" s="223"/>
      <c r="N200" s="224"/>
      <c r="O200" s="224"/>
      <c r="P200" s="224"/>
      <c r="Q200" s="224"/>
      <c r="R200" s="224"/>
      <c r="S200" s="224"/>
      <c r="T200" s="225"/>
      <c r="AT200" s="226" t="s">
        <v>191</v>
      </c>
      <c r="AU200" s="226" t="s">
        <v>81</v>
      </c>
      <c r="AV200" s="14" t="s">
        <v>189</v>
      </c>
      <c r="AW200" s="14" t="s">
        <v>30</v>
      </c>
      <c r="AX200" s="14" t="s">
        <v>81</v>
      </c>
      <c r="AY200" s="226" t="s">
        <v>181</v>
      </c>
    </row>
    <row r="201" spans="1:65" s="2" customFormat="1" ht="16.5" customHeight="1" x14ac:dyDescent="0.2">
      <c r="A201" s="34"/>
      <c r="B201" s="35"/>
      <c r="C201" s="227" t="s">
        <v>316</v>
      </c>
      <c r="D201" s="227" t="s">
        <v>212</v>
      </c>
      <c r="E201" s="228" t="s">
        <v>879</v>
      </c>
      <c r="F201" s="229" t="s">
        <v>880</v>
      </c>
      <c r="G201" s="230" t="s">
        <v>187</v>
      </c>
      <c r="H201" s="231">
        <v>50</v>
      </c>
      <c r="I201" s="232"/>
      <c r="J201" s="233">
        <f>ROUND(I201*H201,2)</f>
        <v>0</v>
      </c>
      <c r="K201" s="229" t="s">
        <v>188</v>
      </c>
      <c r="L201" s="234"/>
      <c r="M201" s="235" t="s">
        <v>1</v>
      </c>
      <c r="N201" s="236" t="s">
        <v>38</v>
      </c>
      <c r="O201" s="71"/>
      <c r="P201" s="200">
        <f>O201*H201</f>
        <v>0</v>
      </c>
      <c r="Q201" s="200">
        <v>0</v>
      </c>
      <c r="R201" s="200">
        <f>Q201*H201</f>
        <v>0</v>
      </c>
      <c r="S201" s="200">
        <v>0</v>
      </c>
      <c r="T201" s="201">
        <f>S201*H201</f>
        <v>0</v>
      </c>
      <c r="U201" s="34"/>
      <c r="V201" s="34"/>
      <c r="W201" s="34"/>
      <c r="X201" s="34"/>
      <c r="Y201" s="34"/>
      <c r="Z201" s="34"/>
      <c r="AA201" s="34"/>
      <c r="AB201" s="34"/>
      <c r="AC201" s="34"/>
      <c r="AD201" s="34"/>
      <c r="AE201" s="34"/>
      <c r="AR201" s="202" t="s">
        <v>455</v>
      </c>
      <c r="AT201" s="202" t="s">
        <v>212</v>
      </c>
      <c r="AU201" s="202" t="s">
        <v>81</v>
      </c>
      <c r="AY201" s="17" t="s">
        <v>181</v>
      </c>
      <c r="BE201" s="203">
        <f>IF(N201="základní",J201,0)</f>
        <v>0</v>
      </c>
      <c r="BF201" s="203">
        <f>IF(N201="snížená",J201,0)</f>
        <v>0</v>
      </c>
      <c r="BG201" s="203">
        <f>IF(N201="zákl. přenesená",J201,0)</f>
        <v>0</v>
      </c>
      <c r="BH201" s="203">
        <f>IF(N201="sníž. přenesená",J201,0)</f>
        <v>0</v>
      </c>
      <c r="BI201" s="203">
        <f>IF(N201="nulová",J201,0)</f>
        <v>0</v>
      </c>
      <c r="BJ201" s="17" t="s">
        <v>81</v>
      </c>
      <c r="BK201" s="203">
        <f>ROUND(I201*H201,2)</f>
        <v>0</v>
      </c>
      <c r="BL201" s="17" t="s">
        <v>455</v>
      </c>
      <c r="BM201" s="202" t="s">
        <v>992</v>
      </c>
    </row>
    <row r="202" spans="1:65" s="13" customFormat="1" x14ac:dyDescent="0.2">
      <c r="B202" s="204"/>
      <c r="C202" s="205"/>
      <c r="D202" s="206" t="s">
        <v>191</v>
      </c>
      <c r="E202" s="207" t="s">
        <v>1</v>
      </c>
      <c r="F202" s="208" t="s">
        <v>930</v>
      </c>
      <c r="G202" s="205"/>
      <c r="H202" s="209">
        <v>50</v>
      </c>
      <c r="I202" s="210"/>
      <c r="J202" s="205"/>
      <c r="K202" s="205"/>
      <c r="L202" s="211"/>
      <c r="M202" s="212"/>
      <c r="N202" s="213"/>
      <c r="O202" s="213"/>
      <c r="P202" s="213"/>
      <c r="Q202" s="213"/>
      <c r="R202" s="213"/>
      <c r="S202" s="213"/>
      <c r="T202" s="214"/>
      <c r="AT202" s="215" t="s">
        <v>191</v>
      </c>
      <c r="AU202" s="215" t="s">
        <v>81</v>
      </c>
      <c r="AV202" s="13" t="s">
        <v>83</v>
      </c>
      <c r="AW202" s="13" t="s">
        <v>30</v>
      </c>
      <c r="AX202" s="13" t="s">
        <v>73</v>
      </c>
      <c r="AY202" s="215" t="s">
        <v>181</v>
      </c>
    </row>
    <row r="203" spans="1:65" s="14" customFormat="1" x14ac:dyDescent="0.2">
      <c r="B203" s="216"/>
      <c r="C203" s="217"/>
      <c r="D203" s="206" t="s">
        <v>191</v>
      </c>
      <c r="E203" s="218" t="s">
        <v>1</v>
      </c>
      <c r="F203" s="219" t="s">
        <v>193</v>
      </c>
      <c r="G203" s="217"/>
      <c r="H203" s="220">
        <v>50</v>
      </c>
      <c r="I203" s="221"/>
      <c r="J203" s="217"/>
      <c r="K203" s="217"/>
      <c r="L203" s="222"/>
      <c r="M203" s="223"/>
      <c r="N203" s="224"/>
      <c r="O203" s="224"/>
      <c r="P203" s="224"/>
      <c r="Q203" s="224"/>
      <c r="R203" s="224"/>
      <c r="S203" s="224"/>
      <c r="T203" s="225"/>
      <c r="AT203" s="226" t="s">
        <v>191</v>
      </c>
      <c r="AU203" s="226" t="s">
        <v>81</v>
      </c>
      <c r="AV203" s="14" t="s">
        <v>189</v>
      </c>
      <c r="AW203" s="14" t="s">
        <v>30</v>
      </c>
      <c r="AX203" s="14" t="s">
        <v>81</v>
      </c>
      <c r="AY203" s="226" t="s">
        <v>181</v>
      </c>
    </row>
    <row r="204" spans="1:65" s="2" customFormat="1" ht="16.5" customHeight="1" x14ac:dyDescent="0.2">
      <c r="A204" s="34"/>
      <c r="B204" s="35"/>
      <c r="C204" s="227" t="s">
        <v>322</v>
      </c>
      <c r="D204" s="227" t="s">
        <v>212</v>
      </c>
      <c r="E204" s="228" t="s">
        <v>875</v>
      </c>
      <c r="F204" s="229" t="s">
        <v>876</v>
      </c>
      <c r="G204" s="230" t="s">
        <v>187</v>
      </c>
      <c r="H204" s="231">
        <v>180</v>
      </c>
      <c r="I204" s="232"/>
      <c r="J204" s="233">
        <f>ROUND(I204*H204,2)</f>
        <v>0</v>
      </c>
      <c r="K204" s="229" t="s">
        <v>188</v>
      </c>
      <c r="L204" s="234"/>
      <c r="M204" s="235" t="s">
        <v>1</v>
      </c>
      <c r="N204" s="236" t="s">
        <v>38</v>
      </c>
      <c r="O204" s="71"/>
      <c r="P204" s="200">
        <f>O204*H204</f>
        <v>0</v>
      </c>
      <c r="Q204" s="200">
        <v>0</v>
      </c>
      <c r="R204" s="200">
        <f>Q204*H204</f>
        <v>0</v>
      </c>
      <c r="S204" s="200">
        <v>0</v>
      </c>
      <c r="T204" s="201">
        <f>S204*H204</f>
        <v>0</v>
      </c>
      <c r="U204" s="34"/>
      <c r="V204" s="34"/>
      <c r="W204" s="34"/>
      <c r="X204" s="34"/>
      <c r="Y204" s="34"/>
      <c r="Z204" s="34"/>
      <c r="AA204" s="34"/>
      <c r="AB204" s="34"/>
      <c r="AC204" s="34"/>
      <c r="AD204" s="34"/>
      <c r="AE204" s="34"/>
      <c r="AR204" s="202" t="s">
        <v>455</v>
      </c>
      <c r="AT204" s="202" t="s">
        <v>212</v>
      </c>
      <c r="AU204" s="202" t="s">
        <v>81</v>
      </c>
      <c r="AY204" s="17" t="s">
        <v>181</v>
      </c>
      <c r="BE204" s="203">
        <f>IF(N204="základní",J204,0)</f>
        <v>0</v>
      </c>
      <c r="BF204" s="203">
        <f>IF(N204="snížená",J204,0)</f>
        <v>0</v>
      </c>
      <c r="BG204" s="203">
        <f>IF(N204="zákl. přenesená",J204,0)</f>
        <v>0</v>
      </c>
      <c r="BH204" s="203">
        <f>IF(N204="sníž. přenesená",J204,0)</f>
        <v>0</v>
      </c>
      <c r="BI204" s="203">
        <f>IF(N204="nulová",J204,0)</f>
        <v>0</v>
      </c>
      <c r="BJ204" s="17" t="s">
        <v>81</v>
      </c>
      <c r="BK204" s="203">
        <f>ROUND(I204*H204,2)</f>
        <v>0</v>
      </c>
      <c r="BL204" s="17" t="s">
        <v>455</v>
      </c>
      <c r="BM204" s="202" t="s">
        <v>993</v>
      </c>
    </row>
    <row r="205" spans="1:65" s="13" customFormat="1" x14ac:dyDescent="0.2">
      <c r="B205" s="204"/>
      <c r="C205" s="205"/>
      <c r="D205" s="206" t="s">
        <v>191</v>
      </c>
      <c r="E205" s="207" t="s">
        <v>1</v>
      </c>
      <c r="F205" s="208" t="s">
        <v>932</v>
      </c>
      <c r="G205" s="205"/>
      <c r="H205" s="209">
        <v>180</v>
      </c>
      <c r="I205" s="210"/>
      <c r="J205" s="205"/>
      <c r="K205" s="205"/>
      <c r="L205" s="211"/>
      <c r="M205" s="212"/>
      <c r="N205" s="213"/>
      <c r="O205" s="213"/>
      <c r="P205" s="213"/>
      <c r="Q205" s="213"/>
      <c r="R205" s="213"/>
      <c r="S205" s="213"/>
      <c r="T205" s="214"/>
      <c r="AT205" s="215" t="s">
        <v>191</v>
      </c>
      <c r="AU205" s="215" t="s">
        <v>81</v>
      </c>
      <c r="AV205" s="13" t="s">
        <v>83</v>
      </c>
      <c r="AW205" s="13" t="s">
        <v>30</v>
      </c>
      <c r="AX205" s="13" t="s">
        <v>73</v>
      </c>
      <c r="AY205" s="215" t="s">
        <v>181</v>
      </c>
    </row>
    <row r="206" spans="1:65" s="14" customFormat="1" x14ac:dyDescent="0.2">
      <c r="B206" s="216"/>
      <c r="C206" s="217"/>
      <c r="D206" s="206" t="s">
        <v>191</v>
      </c>
      <c r="E206" s="218" t="s">
        <v>1</v>
      </c>
      <c r="F206" s="219" t="s">
        <v>193</v>
      </c>
      <c r="G206" s="217"/>
      <c r="H206" s="220">
        <v>180</v>
      </c>
      <c r="I206" s="221"/>
      <c r="J206" s="217"/>
      <c r="K206" s="217"/>
      <c r="L206" s="222"/>
      <c r="M206" s="223"/>
      <c r="N206" s="224"/>
      <c r="O206" s="224"/>
      <c r="P206" s="224"/>
      <c r="Q206" s="224"/>
      <c r="R206" s="224"/>
      <c r="S206" s="224"/>
      <c r="T206" s="225"/>
      <c r="AT206" s="226" t="s">
        <v>191</v>
      </c>
      <c r="AU206" s="226" t="s">
        <v>81</v>
      </c>
      <c r="AV206" s="14" t="s">
        <v>189</v>
      </c>
      <c r="AW206" s="14" t="s">
        <v>30</v>
      </c>
      <c r="AX206" s="14" t="s">
        <v>81</v>
      </c>
      <c r="AY206" s="226" t="s">
        <v>181</v>
      </c>
    </row>
    <row r="207" spans="1:65" s="2" customFormat="1" ht="16.5" customHeight="1" x14ac:dyDescent="0.2">
      <c r="A207" s="34"/>
      <c r="B207" s="35"/>
      <c r="C207" s="227" t="s">
        <v>327</v>
      </c>
      <c r="D207" s="227" t="s">
        <v>212</v>
      </c>
      <c r="E207" s="228" t="s">
        <v>883</v>
      </c>
      <c r="F207" s="229" t="s">
        <v>884</v>
      </c>
      <c r="G207" s="230" t="s">
        <v>227</v>
      </c>
      <c r="H207" s="231">
        <v>25</v>
      </c>
      <c r="I207" s="232"/>
      <c r="J207" s="233">
        <f>ROUND(I207*H207,2)</f>
        <v>0</v>
      </c>
      <c r="K207" s="229" t="s">
        <v>188</v>
      </c>
      <c r="L207" s="234"/>
      <c r="M207" s="235" t="s">
        <v>1</v>
      </c>
      <c r="N207" s="236" t="s">
        <v>38</v>
      </c>
      <c r="O207" s="71"/>
      <c r="P207" s="200">
        <f>O207*H207</f>
        <v>0</v>
      </c>
      <c r="Q207" s="200">
        <v>0.10050000000000001</v>
      </c>
      <c r="R207" s="200">
        <f>Q207*H207</f>
        <v>2.5125000000000002</v>
      </c>
      <c r="S207" s="200">
        <v>0</v>
      </c>
      <c r="T207" s="201">
        <f>S207*H207</f>
        <v>0</v>
      </c>
      <c r="U207" s="34"/>
      <c r="V207" s="34"/>
      <c r="W207" s="34"/>
      <c r="X207" s="34"/>
      <c r="Y207" s="34"/>
      <c r="Z207" s="34"/>
      <c r="AA207" s="34"/>
      <c r="AB207" s="34"/>
      <c r="AC207" s="34"/>
      <c r="AD207" s="34"/>
      <c r="AE207" s="34"/>
      <c r="AR207" s="202" t="s">
        <v>455</v>
      </c>
      <c r="AT207" s="202" t="s">
        <v>212</v>
      </c>
      <c r="AU207" s="202" t="s">
        <v>81</v>
      </c>
      <c r="AY207" s="17" t="s">
        <v>181</v>
      </c>
      <c r="BE207" s="203">
        <f>IF(N207="základní",J207,0)</f>
        <v>0</v>
      </c>
      <c r="BF207" s="203">
        <f>IF(N207="snížená",J207,0)</f>
        <v>0</v>
      </c>
      <c r="BG207" s="203">
        <f>IF(N207="zákl. přenesená",J207,0)</f>
        <v>0</v>
      </c>
      <c r="BH207" s="203">
        <f>IF(N207="sníž. přenesená",J207,0)</f>
        <v>0</v>
      </c>
      <c r="BI207" s="203">
        <f>IF(N207="nulová",J207,0)</f>
        <v>0</v>
      </c>
      <c r="BJ207" s="17" t="s">
        <v>81</v>
      </c>
      <c r="BK207" s="203">
        <f>ROUND(I207*H207,2)</f>
        <v>0</v>
      </c>
      <c r="BL207" s="17" t="s">
        <v>455</v>
      </c>
      <c r="BM207" s="202" t="s">
        <v>994</v>
      </c>
    </row>
    <row r="208" spans="1:65" s="13" customFormat="1" x14ac:dyDescent="0.2">
      <c r="B208" s="204"/>
      <c r="C208" s="205"/>
      <c r="D208" s="206" t="s">
        <v>191</v>
      </c>
      <c r="E208" s="207" t="s">
        <v>1</v>
      </c>
      <c r="F208" s="208" t="s">
        <v>322</v>
      </c>
      <c r="G208" s="205"/>
      <c r="H208" s="209">
        <v>25</v>
      </c>
      <c r="I208" s="210"/>
      <c r="J208" s="205"/>
      <c r="K208" s="205"/>
      <c r="L208" s="211"/>
      <c r="M208" s="212"/>
      <c r="N208" s="213"/>
      <c r="O208" s="213"/>
      <c r="P208" s="213"/>
      <c r="Q208" s="213"/>
      <c r="R208" s="213"/>
      <c r="S208" s="213"/>
      <c r="T208" s="214"/>
      <c r="AT208" s="215" t="s">
        <v>191</v>
      </c>
      <c r="AU208" s="215" t="s">
        <v>81</v>
      </c>
      <c r="AV208" s="13" t="s">
        <v>83</v>
      </c>
      <c r="AW208" s="13" t="s">
        <v>30</v>
      </c>
      <c r="AX208" s="13" t="s">
        <v>73</v>
      </c>
      <c r="AY208" s="215" t="s">
        <v>181</v>
      </c>
    </row>
    <row r="209" spans="1:51" s="14" customFormat="1" x14ac:dyDescent="0.2">
      <c r="B209" s="216"/>
      <c r="C209" s="217"/>
      <c r="D209" s="206" t="s">
        <v>191</v>
      </c>
      <c r="E209" s="218" t="s">
        <v>1</v>
      </c>
      <c r="F209" s="219" t="s">
        <v>193</v>
      </c>
      <c r="G209" s="217"/>
      <c r="H209" s="220">
        <v>25</v>
      </c>
      <c r="I209" s="221"/>
      <c r="J209" s="217"/>
      <c r="K209" s="217"/>
      <c r="L209" s="222"/>
      <c r="M209" s="247"/>
      <c r="N209" s="248"/>
      <c r="O209" s="248"/>
      <c r="P209" s="248"/>
      <c r="Q209" s="248"/>
      <c r="R209" s="248"/>
      <c r="S209" s="248"/>
      <c r="T209" s="249"/>
      <c r="AT209" s="226" t="s">
        <v>191</v>
      </c>
      <c r="AU209" s="226" t="s">
        <v>81</v>
      </c>
      <c r="AV209" s="14" t="s">
        <v>189</v>
      </c>
      <c r="AW209" s="14" t="s">
        <v>30</v>
      </c>
      <c r="AX209" s="14" t="s">
        <v>81</v>
      </c>
      <c r="AY209" s="226" t="s">
        <v>181</v>
      </c>
    </row>
    <row r="210" spans="1:51" s="2" customFormat="1" ht="6.95" customHeight="1" x14ac:dyDescent="0.2">
      <c r="A210" s="34"/>
      <c r="B210" s="54"/>
      <c r="C210" s="55"/>
      <c r="D210" s="55"/>
      <c r="E210" s="55"/>
      <c r="F210" s="55"/>
      <c r="G210" s="55"/>
      <c r="H210" s="55"/>
      <c r="I210" s="55"/>
      <c r="J210" s="55"/>
      <c r="K210" s="55"/>
      <c r="L210" s="39"/>
      <c r="M210" s="34"/>
      <c r="O210" s="34"/>
      <c r="P210" s="34"/>
      <c r="Q210" s="34"/>
      <c r="R210" s="34"/>
      <c r="S210" s="34"/>
      <c r="T210" s="34"/>
      <c r="U210" s="34"/>
      <c r="V210" s="34"/>
      <c r="W210" s="34"/>
      <c r="X210" s="34"/>
      <c r="Y210" s="34"/>
      <c r="Z210" s="34"/>
      <c r="AA210" s="34"/>
      <c r="AB210" s="34"/>
      <c r="AC210" s="34"/>
      <c r="AD210" s="34"/>
      <c r="AE210" s="34"/>
    </row>
  </sheetData>
  <sheetProtection algorithmName="SHA-512" hashValue="p/FqPHYKCz04P795rCT3XAJBl2kmI9abNc7JI/XtDc6JQRjLTZFrM7QswnVUVP8JfKlp0XkQQBUOlQX+MyOHmg==" saltValue="Zi7hOibkzTp50ixeWIIshQ==" spinCount="100000" sheet="1" objects="1" scenarios="1" formatColumns="0" formatRows="0" autoFilter="0"/>
  <autoFilter ref="C123:K209" xr:uid="{00000000-0009-0000-0000-00000B000000}"/>
  <mergeCells count="12">
    <mergeCell ref="E116:H116"/>
    <mergeCell ref="L2:V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2:BM157"/>
  <sheetViews>
    <sheetView showGridLines="0" topLeftCell="A146" workbookViewId="0">
      <selection activeCell="K144" sqref="K144"/>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95"/>
      <c r="M2" s="295"/>
      <c r="N2" s="295"/>
      <c r="O2" s="295"/>
      <c r="P2" s="295"/>
      <c r="Q2" s="295"/>
      <c r="R2" s="295"/>
      <c r="S2" s="295"/>
      <c r="T2" s="295"/>
      <c r="U2" s="295"/>
      <c r="V2" s="295"/>
      <c r="AT2" s="17" t="s">
        <v>123</v>
      </c>
    </row>
    <row r="3" spans="1:46" s="1" customFormat="1" ht="6.95" customHeight="1" x14ac:dyDescent="0.2">
      <c r="B3" s="115"/>
      <c r="C3" s="116"/>
      <c r="D3" s="116"/>
      <c r="E3" s="116"/>
      <c r="F3" s="116"/>
      <c r="G3" s="116"/>
      <c r="H3" s="116"/>
      <c r="I3" s="116"/>
      <c r="J3" s="116"/>
      <c r="K3" s="116"/>
      <c r="L3" s="20"/>
      <c r="AT3" s="17" t="s">
        <v>83</v>
      </c>
    </row>
    <row r="4" spans="1:46" s="1" customFormat="1" ht="24.95" customHeight="1" x14ac:dyDescent="0.2">
      <c r="B4" s="20"/>
      <c r="D4" s="117" t="s">
        <v>155</v>
      </c>
      <c r="L4" s="20"/>
      <c r="M4" s="118" t="s">
        <v>10</v>
      </c>
      <c r="AT4" s="17" t="s">
        <v>4</v>
      </c>
    </row>
    <row r="5" spans="1:46" s="1" customFormat="1" ht="6.95" customHeight="1" x14ac:dyDescent="0.2">
      <c r="B5" s="20"/>
      <c r="L5" s="20"/>
    </row>
    <row r="6" spans="1:46" s="1" customFormat="1" ht="12" customHeight="1" x14ac:dyDescent="0.2">
      <c r="B6" s="20"/>
      <c r="D6" s="119" t="s">
        <v>16</v>
      </c>
      <c r="L6" s="20"/>
    </row>
    <row r="7" spans="1:46" s="1" customFormat="1" ht="16.5" customHeight="1" x14ac:dyDescent="0.2">
      <c r="B7" s="20"/>
      <c r="E7" s="311" t="str">
        <f>'Rekapitulace stavby'!K6</f>
        <v>16 -Oprava trati v úseku Praha Smíchov - Beroun Závodí</v>
      </c>
      <c r="F7" s="312"/>
      <c r="G7" s="312"/>
      <c r="H7" s="312"/>
      <c r="L7" s="20"/>
    </row>
    <row r="8" spans="1:46" s="1" customFormat="1" ht="12" customHeight="1" x14ac:dyDescent="0.2">
      <c r="B8" s="20"/>
      <c r="D8" s="119" t="s">
        <v>156</v>
      </c>
      <c r="L8" s="20"/>
    </row>
    <row r="9" spans="1:46" s="2" customFormat="1" ht="16.5" customHeight="1" x14ac:dyDescent="0.2">
      <c r="A9" s="34"/>
      <c r="B9" s="39"/>
      <c r="C9" s="34"/>
      <c r="D9" s="34"/>
      <c r="E9" s="311" t="s">
        <v>995</v>
      </c>
      <c r="F9" s="314"/>
      <c r="G9" s="314"/>
      <c r="H9" s="314"/>
      <c r="I9" s="34"/>
      <c r="J9" s="34"/>
      <c r="K9" s="34"/>
      <c r="L9" s="51"/>
      <c r="S9" s="34"/>
      <c r="T9" s="34"/>
      <c r="U9" s="34"/>
      <c r="V9" s="34"/>
      <c r="W9" s="34"/>
      <c r="X9" s="34"/>
      <c r="Y9" s="34"/>
      <c r="Z9" s="34"/>
      <c r="AA9" s="34"/>
      <c r="AB9" s="34"/>
      <c r="AC9" s="34"/>
      <c r="AD9" s="34"/>
      <c r="AE9" s="34"/>
    </row>
    <row r="10" spans="1:46" s="2" customFormat="1" ht="12" customHeight="1" x14ac:dyDescent="0.2">
      <c r="A10" s="34"/>
      <c r="B10" s="39"/>
      <c r="C10" s="34"/>
      <c r="D10" s="119" t="s">
        <v>486</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x14ac:dyDescent="0.2">
      <c r="A11" s="34"/>
      <c r="B11" s="39"/>
      <c r="C11" s="34"/>
      <c r="D11" s="34"/>
      <c r="E11" s="313" t="s">
        <v>996</v>
      </c>
      <c r="F11" s="314"/>
      <c r="G11" s="314"/>
      <c r="H11" s="314"/>
      <c r="I11" s="34"/>
      <c r="J11" s="34"/>
      <c r="K11" s="34"/>
      <c r="L11" s="51"/>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x14ac:dyDescent="0.2">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x14ac:dyDescent="0.2">
      <c r="A14" s="34"/>
      <c r="B14" s="39"/>
      <c r="C14" s="34"/>
      <c r="D14" s="119" t="s">
        <v>20</v>
      </c>
      <c r="E14" s="34"/>
      <c r="F14" s="110" t="s">
        <v>21</v>
      </c>
      <c r="G14" s="34"/>
      <c r="H14" s="34"/>
      <c r="I14" s="119" t="s">
        <v>22</v>
      </c>
      <c r="J14" s="120" t="str">
        <f>'Rekapitulace stavby'!AN8</f>
        <v>4. 4. 2022</v>
      </c>
      <c r="K14" s="34"/>
      <c r="L14" s="51"/>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x14ac:dyDescent="0.2">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customHeight="1" x14ac:dyDescent="0.2">
      <c r="A17" s="34"/>
      <c r="B17" s="39"/>
      <c r="C17" s="34"/>
      <c r="D17" s="34"/>
      <c r="E17" s="110" t="str">
        <f>IF('Rekapitulace stavby'!E11="","",'Rekapitulace stavby'!E11)</f>
        <v xml:space="preserve"> </v>
      </c>
      <c r="F17" s="34"/>
      <c r="G17" s="34"/>
      <c r="H17" s="34"/>
      <c r="I17" s="119" t="s">
        <v>26</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x14ac:dyDescent="0.2">
      <c r="A19" s="34"/>
      <c r="B19" s="39"/>
      <c r="C19" s="34"/>
      <c r="D19" s="119" t="s">
        <v>27</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x14ac:dyDescent="0.2">
      <c r="A20" s="34"/>
      <c r="B20" s="39"/>
      <c r="C20" s="34"/>
      <c r="D20" s="34"/>
      <c r="E20" s="315" t="str">
        <f>'Rekapitulace stavby'!E14</f>
        <v>Vyplň údaj</v>
      </c>
      <c r="F20" s="316"/>
      <c r="G20" s="316"/>
      <c r="H20" s="316"/>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x14ac:dyDescent="0.2">
      <c r="A22" s="34"/>
      <c r="B22" s="39"/>
      <c r="C22" s="34"/>
      <c r="D22" s="119" t="s">
        <v>29</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x14ac:dyDescent="0.2">
      <c r="A23" s="34"/>
      <c r="B23" s="39"/>
      <c r="C23" s="34"/>
      <c r="D23" s="34"/>
      <c r="E23" s="110" t="str">
        <f>IF('Rekapitulace stavby'!E17="","",'Rekapitulace stavby'!E17)</f>
        <v xml:space="preserve"> </v>
      </c>
      <c r="F23" s="34"/>
      <c r="G23" s="34"/>
      <c r="H23" s="34"/>
      <c r="I23" s="119" t="s">
        <v>26</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x14ac:dyDescent="0.2">
      <c r="A25" s="34"/>
      <c r="B25" s="39"/>
      <c r="C25" s="34"/>
      <c r="D25" s="119" t="s">
        <v>31</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x14ac:dyDescent="0.2">
      <c r="A26" s="34"/>
      <c r="B26" s="39"/>
      <c r="C26" s="34"/>
      <c r="D26" s="34"/>
      <c r="E26" s="110" t="str">
        <f>IF('Rekapitulace stavby'!E20="","",'Rekapitulace stavby'!E20)</f>
        <v xml:space="preserve"> </v>
      </c>
      <c r="F26" s="34"/>
      <c r="G26" s="34"/>
      <c r="H26" s="34"/>
      <c r="I26" s="119" t="s">
        <v>26</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x14ac:dyDescent="0.2">
      <c r="A28" s="34"/>
      <c r="B28" s="39"/>
      <c r="C28" s="34"/>
      <c r="D28" s="119" t="s">
        <v>32</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x14ac:dyDescent="0.2">
      <c r="A29" s="121"/>
      <c r="B29" s="122"/>
      <c r="C29" s="121"/>
      <c r="D29" s="121"/>
      <c r="E29" s="317" t="s">
        <v>1</v>
      </c>
      <c r="F29" s="317"/>
      <c r="G29" s="317"/>
      <c r="H29" s="317"/>
      <c r="I29" s="121"/>
      <c r="J29" s="121"/>
      <c r="K29" s="121"/>
      <c r="L29" s="123"/>
      <c r="S29" s="121"/>
      <c r="T29" s="121"/>
      <c r="U29" s="121"/>
      <c r="V29" s="121"/>
      <c r="W29" s="121"/>
      <c r="X29" s="121"/>
      <c r="Y29" s="121"/>
      <c r="Z29" s="121"/>
      <c r="AA29" s="121"/>
      <c r="AB29" s="121"/>
      <c r="AC29" s="121"/>
      <c r="AD29" s="121"/>
      <c r="AE29" s="121"/>
    </row>
    <row r="30" spans="1:31" s="2" customFormat="1" ht="6.95" customHeight="1" x14ac:dyDescent="0.2">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x14ac:dyDescent="0.2">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x14ac:dyDescent="0.2">
      <c r="A32" s="34"/>
      <c r="B32" s="39"/>
      <c r="C32" s="34"/>
      <c r="D32" s="125" t="s">
        <v>33</v>
      </c>
      <c r="E32" s="34"/>
      <c r="F32" s="34"/>
      <c r="G32" s="34"/>
      <c r="H32" s="34"/>
      <c r="I32" s="34"/>
      <c r="J32" s="126">
        <f>ROUND(J123, 2)</f>
        <v>0</v>
      </c>
      <c r="K32" s="34"/>
      <c r="L32" s="51"/>
      <c r="S32" s="34"/>
      <c r="T32" s="34"/>
      <c r="U32" s="34"/>
      <c r="V32" s="34"/>
      <c r="W32" s="34"/>
      <c r="X32" s="34"/>
      <c r="Y32" s="34"/>
      <c r="Z32" s="34"/>
      <c r="AA32" s="34"/>
      <c r="AB32" s="34"/>
      <c r="AC32" s="34"/>
      <c r="AD32" s="34"/>
      <c r="AE32" s="34"/>
    </row>
    <row r="33" spans="1:31" s="2" customFormat="1" ht="6.95" customHeight="1" x14ac:dyDescent="0.2">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7" t="s">
        <v>35</v>
      </c>
      <c r="G34" s="34"/>
      <c r="H34" s="34"/>
      <c r="I34" s="127" t="s">
        <v>34</v>
      </c>
      <c r="J34" s="127" t="s">
        <v>36</v>
      </c>
      <c r="K34" s="34"/>
      <c r="L34" s="51"/>
      <c r="S34" s="34"/>
      <c r="T34" s="34"/>
      <c r="U34" s="34"/>
      <c r="V34" s="34"/>
      <c r="W34" s="34"/>
      <c r="X34" s="34"/>
      <c r="Y34" s="34"/>
      <c r="Z34" s="34"/>
      <c r="AA34" s="34"/>
      <c r="AB34" s="34"/>
      <c r="AC34" s="34"/>
      <c r="AD34" s="34"/>
      <c r="AE34" s="34"/>
    </row>
    <row r="35" spans="1:31" s="2" customFormat="1" ht="14.45" customHeight="1" x14ac:dyDescent="0.2">
      <c r="A35" s="34"/>
      <c r="B35" s="39"/>
      <c r="C35" s="34"/>
      <c r="D35" s="128" t="s">
        <v>37</v>
      </c>
      <c r="E35" s="119" t="s">
        <v>38</v>
      </c>
      <c r="F35" s="129">
        <f>ROUND((SUM(BE123:BE156)),  2)</f>
        <v>0</v>
      </c>
      <c r="G35" s="34"/>
      <c r="H35" s="34"/>
      <c r="I35" s="130">
        <v>0.21</v>
      </c>
      <c r="J35" s="129">
        <f>ROUND(((SUM(BE123:BE156))*I35),  2)</f>
        <v>0</v>
      </c>
      <c r="K35" s="34"/>
      <c r="L35" s="51"/>
      <c r="S35" s="34"/>
      <c r="T35" s="34"/>
      <c r="U35" s="34"/>
      <c r="V35" s="34"/>
      <c r="W35" s="34"/>
      <c r="X35" s="34"/>
      <c r="Y35" s="34"/>
      <c r="Z35" s="34"/>
      <c r="AA35" s="34"/>
      <c r="AB35" s="34"/>
      <c r="AC35" s="34"/>
      <c r="AD35" s="34"/>
      <c r="AE35" s="34"/>
    </row>
    <row r="36" spans="1:31" s="2" customFormat="1" ht="14.45" customHeight="1" x14ac:dyDescent="0.2">
      <c r="A36" s="34"/>
      <c r="B36" s="39"/>
      <c r="C36" s="34"/>
      <c r="D36" s="34"/>
      <c r="E36" s="119" t="s">
        <v>39</v>
      </c>
      <c r="F36" s="129">
        <f>ROUND((SUM(BF123:BF156)),  2)</f>
        <v>0</v>
      </c>
      <c r="G36" s="34"/>
      <c r="H36" s="34"/>
      <c r="I36" s="130">
        <v>0.15</v>
      </c>
      <c r="J36" s="129">
        <f>ROUND(((SUM(BF123:BF156))*I36),  2)</f>
        <v>0</v>
      </c>
      <c r="K36" s="34"/>
      <c r="L36" s="51"/>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9" t="s">
        <v>40</v>
      </c>
      <c r="F37" s="129">
        <f>ROUND((SUM(BG123:BG156)),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9" t="s">
        <v>41</v>
      </c>
      <c r="F38" s="129">
        <f>ROUND((SUM(BH123:BH156)),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9" t="s">
        <v>42</v>
      </c>
      <c r="F39" s="129">
        <f>ROUND((SUM(BI123:BI156)),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x14ac:dyDescent="0.2">
      <c r="A41" s="34"/>
      <c r="B41" s="39"/>
      <c r="C41" s="131"/>
      <c r="D41" s="132" t="s">
        <v>43</v>
      </c>
      <c r="E41" s="133"/>
      <c r="F41" s="133"/>
      <c r="G41" s="134" t="s">
        <v>44</v>
      </c>
      <c r="H41" s="135" t="s">
        <v>45</v>
      </c>
      <c r="I41" s="133"/>
      <c r="J41" s="136">
        <f>SUM(J32:J39)</f>
        <v>0</v>
      </c>
      <c r="K41" s="137"/>
      <c r="L41" s="51"/>
      <c r="S41" s="34"/>
      <c r="T41" s="34"/>
      <c r="U41" s="34"/>
      <c r="V41" s="34"/>
      <c r="W41" s="34"/>
      <c r="X41" s="34"/>
      <c r="Y41" s="34"/>
      <c r="Z41" s="34"/>
      <c r="AA41" s="34"/>
      <c r="AB41" s="34"/>
      <c r="AC41" s="34"/>
      <c r="AD41" s="34"/>
      <c r="AE41" s="34"/>
    </row>
    <row r="42" spans="1:31" s="2" customFormat="1" ht="14.45" customHeight="1" x14ac:dyDescent="0.2">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51"/>
      <c r="D50" s="138" t="s">
        <v>46</v>
      </c>
      <c r="E50" s="139"/>
      <c r="F50" s="139"/>
      <c r="G50" s="138" t="s">
        <v>47</v>
      </c>
      <c r="H50" s="139"/>
      <c r="I50" s="139"/>
      <c r="J50" s="139"/>
      <c r="K50" s="139"/>
      <c r="L50" s="51"/>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34"/>
      <c r="B61" s="39"/>
      <c r="C61" s="34"/>
      <c r="D61" s="140" t="s">
        <v>48</v>
      </c>
      <c r="E61" s="141"/>
      <c r="F61" s="142" t="s">
        <v>49</v>
      </c>
      <c r="G61" s="140" t="s">
        <v>48</v>
      </c>
      <c r="H61" s="141"/>
      <c r="I61" s="141"/>
      <c r="J61" s="143" t="s">
        <v>49</v>
      </c>
      <c r="K61" s="141"/>
      <c r="L61" s="51"/>
      <c r="S61" s="34"/>
      <c r="T61" s="34"/>
      <c r="U61" s="34"/>
      <c r="V61" s="34"/>
      <c r="W61" s="34"/>
      <c r="X61" s="34"/>
      <c r="Y61" s="34"/>
      <c r="Z61" s="34"/>
      <c r="AA61" s="34"/>
      <c r="AB61" s="34"/>
      <c r="AC61" s="34"/>
      <c r="AD61" s="34"/>
      <c r="AE61" s="34"/>
    </row>
    <row r="62" spans="1:31" x14ac:dyDescent="0.2">
      <c r="B62" s="20"/>
      <c r="L62" s="20"/>
    </row>
    <row r="63" spans="1:31" x14ac:dyDescent="0.2">
      <c r="B63" s="20"/>
      <c r="L63" s="20"/>
    </row>
    <row r="64" spans="1:31" x14ac:dyDescent="0.2">
      <c r="B64" s="20"/>
      <c r="L64" s="20"/>
    </row>
    <row r="65" spans="1:31" s="2" customFormat="1" ht="12.75" x14ac:dyDescent="0.2">
      <c r="A65" s="34"/>
      <c r="B65" s="39"/>
      <c r="C65" s="34"/>
      <c r="D65" s="138" t="s">
        <v>50</v>
      </c>
      <c r="E65" s="144"/>
      <c r="F65" s="144"/>
      <c r="G65" s="138" t="s">
        <v>51</v>
      </c>
      <c r="H65" s="144"/>
      <c r="I65" s="144"/>
      <c r="J65" s="144"/>
      <c r="K65" s="144"/>
      <c r="L65" s="51"/>
      <c r="S65" s="34"/>
      <c r="T65" s="34"/>
      <c r="U65" s="34"/>
      <c r="V65" s="34"/>
      <c r="W65" s="34"/>
      <c r="X65" s="34"/>
      <c r="Y65" s="34"/>
      <c r="Z65" s="34"/>
      <c r="AA65" s="34"/>
      <c r="AB65" s="34"/>
      <c r="AC65" s="34"/>
      <c r="AD65" s="34"/>
      <c r="AE65" s="34"/>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34"/>
      <c r="B76" s="39"/>
      <c r="C76" s="34"/>
      <c r="D76" s="140" t="s">
        <v>48</v>
      </c>
      <c r="E76" s="141"/>
      <c r="F76" s="142" t="s">
        <v>49</v>
      </c>
      <c r="G76" s="140" t="s">
        <v>48</v>
      </c>
      <c r="H76" s="141"/>
      <c r="I76" s="141"/>
      <c r="J76" s="143" t="s">
        <v>49</v>
      </c>
      <c r="K76" s="141"/>
      <c r="L76" s="51"/>
      <c r="S76" s="34"/>
      <c r="T76" s="34"/>
      <c r="U76" s="34"/>
      <c r="V76" s="34"/>
      <c r="W76" s="34"/>
      <c r="X76" s="34"/>
      <c r="Y76" s="34"/>
      <c r="Z76" s="34"/>
      <c r="AA76" s="34"/>
      <c r="AB76" s="34"/>
      <c r="AC76" s="34"/>
      <c r="AD76" s="34"/>
      <c r="AE76" s="34"/>
    </row>
    <row r="77" spans="1:31" s="2" customFormat="1" ht="14.45" customHeight="1" x14ac:dyDescent="0.2">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5" customHeight="1" x14ac:dyDescent="0.2">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x14ac:dyDescent="0.2">
      <c r="A82" s="34"/>
      <c r="B82" s="35"/>
      <c r="C82" s="23" t="s">
        <v>158</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x14ac:dyDescent="0.2">
      <c r="A85" s="34"/>
      <c r="B85" s="35"/>
      <c r="C85" s="36"/>
      <c r="D85" s="36"/>
      <c r="E85" s="309" t="str">
        <f>E7</f>
        <v>16 -Oprava trati v úseku Praha Smíchov - Beroun Závodí</v>
      </c>
      <c r="F85" s="310"/>
      <c r="G85" s="310"/>
      <c r="H85" s="310"/>
      <c r="I85" s="36"/>
      <c r="J85" s="36"/>
      <c r="K85" s="36"/>
      <c r="L85" s="51"/>
      <c r="S85" s="34"/>
      <c r="T85" s="34"/>
      <c r="U85" s="34"/>
      <c r="V85" s="34"/>
      <c r="W85" s="34"/>
      <c r="X85" s="34"/>
      <c r="Y85" s="34"/>
      <c r="Z85" s="34"/>
      <c r="AA85" s="34"/>
      <c r="AB85" s="34"/>
      <c r="AC85" s="34"/>
      <c r="AD85" s="34"/>
      <c r="AE85" s="34"/>
    </row>
    <row r="86" spans="1:31" s="1" customFormat="1" ht="12" customHeight="1" x14ac:dyDescent="0.2">
      <c r="B86" s="21"/>
      <c r="C86" s="29" t="s">
        <v>156</v>
      </c>
      <c r="D86" s="22"/>
      <c r="E86" s="22"/>
      <c r="F86" s="22"/>
      <c r="G86" s="22"/>
      <c r="H86" s="22"/>
      <c r="I86" s="22"/>
      <c r="J86" s="22"/>
      <c r="K86" s="22"/>
      <c r="L86" s="20"/>
    </row>
    <row r="87" spans="1:31" s="2" customFormat="1" ht="16.5" customHeight="1" x14ac:dyDescent="0.2">
      <c r="A87" s="34"/>
      <c r="B87" s="35"/>
      <c r="C87" s="36"/>
      <c r="D87" s="36"/>
      <c r="E87" s="309" t="s">
        <v>995</v>
      </c>
      <c r="F87" s="308"/>
      <c r="G87" s="308"/>
      <c r="H87" s="308"/>
      <c r="I87" s="36"/>
      <c r="J87" s="36"/>
      <c r="K87" s="36"/>
      <c r="L87" s="51"/>
      <c r="S87" s="34"/>
      <c r="T87" s="34"/>
      <c r="U87" s="34"/>
      <c r="V87" s="34"/>
      <c r="W87" s="34"/>
      <c r="X87" s="34"/>
      <c r="Y87" s="34"/>
      <c r="Z87" s="34"/>
      <c r="AA87" s="34"/>
      <c r="AB87" s="34"/>
      <c r="AC87" s="34"/>
      <c r="AD87" s="34"/>
      <c r="AE87" s="34"/>
    </row>
    <row r="88" spans="1:31" s="2" customFormat="1" ht="12" customHeight="1" x14ac:dyDescent="0.2">
      <c r="A88" s="34"/>
      <c r="B88" s="35"/>
      <c r="C88" s="29" t="s">
        <v>486</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x14ac:dyDescent="0.2">
      <c r="A89" s="34"/>
      <c r="B89" s="35"/>
      <c r="C89" s="36"/>
      <c r="D89" s="36"/>
      <c r="E89" s="270" t="str">
        <f>E11</f>
        <v>PS01a - UOŽI-Osvětlení nástupiště Loděnice</v>
      </c>
      <c r="F89" s="308"/>
      <c r="G89" s="308"/>
      <c r="H89" s="308"/>
      <c r="I89" s="36"/>
      <c r="J89" s="36"/>
      <c r="K89" s="36"/>
      <c r="L89" s="51"/>
      <c r="S89" s="34"/>
      <c r="T89" s="34"/>
      <c r="U89" s="34"/>
      <c r="V89" s="34"/>
      <c r="W89" s="34"/>
      <c r="X89" s="34"/>
      <c r="Y89" s="34"/>
      <c r="Z89" s="34"/>
      <c r="AA89" s="34"/>
      <c r="AB89" s="34"/>
      <c r="AC89" s="34"/>
      <c r="AD89" s="34"/>
      <c r="AE89" s="34"/>
    </row>
    <row r="90" spans="1:31" s="2" customFormat="1" ht="6.95"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x14ac:dyDescent="0.2">
      <c r="A91" s="34"/>
      <c r="B91" s="35"/>
      <c r="C91" s="29" t="s">
        <v>20</v>
      </c>
      <c r="D91" s="36"/>
      <c r="E91" s="36"/>
      <c r="F91" s="27" t="str">
        <f>F14</f>
        <v xml:space="preserve"> </v>
      </c>
      <c r="G91" s="36"/>
      <c r="H91" s="36"/>
      <c r="I91" s="29" t="s">
        <v>22</v>
      </c>
      <c r="J91" s="66" t="str">
        <f>IF(J14="","",J14)</f>
        <v>4. 4. 2022</v>
      </c>
      <c r="K91" s="36"/>
      <c r="L91" s="51"/>
      <c r="S91" s="34"/>
      <c r="T91" s="34"/>
      <c r="U91" s="34"/>
      <c r="V91" s="34"/>
      <c r="W91" s="34"/>
      <c r="X91" s="34"/>
      <c r="Y91" s="34"/>
      <c r="Z91" s="34"/>
      <c r="AA91" s="34"/>
      <c r="AB91" s="34"/>
      <c r="AC91" s="34"/>
      <c r="AD91" s="34"/>
      <c r="AE91" s="34"/>
    </row>
    <row r="92" spans="1:31" s="2" customFormat="1" ht="6.95" customHeight="1" x14ac:dyDescent="0.2">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x14ac:dyDescent="0.2">
      <c r="A93" s="34"/>
      <c r="B93" s="35"/>
      <c r="C93" s="29" t="s">
        <v>24</v>
      </c>
      <c r="D93" s="36"/>
      <c r="E93" s="36"/>
      <c r="F93" s="27" t="str">
        <f>E17</f>
        <v xml:space="preserve"> </v>
      </c>
      <c r="G93" s="36"/>
      <c r="H93" s="36"/>
      <c r="I93" s="29" t="s">
        <v>29</v>
      </c>
      <c r="J93" s="32" t="str">
        <f>E23</f>
        <v xml:space="preserve"> </v>
      </c>
      <c r="K93" s="36"/>
      <c r="L93" s="51"/>
      <c r="S93" s="34"/>
      <c r="T93" s="34"/>
      <c r="U93" s="34"/>
      <c r="V93" s="34"/>
      <c r="W93" s="34"/>
      <c r="X93" s="34"/>
      <c r="Y93" s="34"/>
      <c r="Z93" s="34"/>
      <c r="AA93" s="34"/>
      <c r="AB93" s="34"/>
      <c r="AC93" s="34"/>
      <c r="AD93" s="34"/>
      <c r="AE93" s="34"/>
    </row>
    <row r="94" spans="1:31" s="2" customFormat="1" ht="15.2" customHeight="1" x14ac:dyDescent="0.2">
      <c r="A94" s="34"/>
      <c r="B94" s="35"/>
      <c r="C94" s="29" t="s">
        <v>27</v>
      </c>
      <c r="D94" s="36"/>
      <c r="E94" s="36"/>
      <c r="F94" s="27" t="str">
        <f>IF(E20="","",E20)</f>
        <v>Vyplň údaj</v>
      </c>
      <c r="G94" s="36"/>
      <c r="H94" s="36"/>
      <c r="I94" s="29" t="s">
        <v>31</v>
      </c>
      <c r="J94" s="32" t="str">
        <f>E26</f>
        <v xml:space="preserve"> </v>
      </c>
      <c r="K94" s="36"/>
      <c r="L94" s="51"/>
      <c r="S94" s="34"/>
      <c r="T94" s="34"/>
      <c r="U94" s="34"/>
      <c r="V94" s="34"/>
      <c r="W94" s="34"/>
      <c r="X94" s="34"/>
      <c r="Y94" s="34"/>
      <c r="Z94" s="34"/>
      <c r="AA94" s="34"/>
      <c r="AB94" s="34"/>
      <c r="AC94" s="34"/>
      <c r="AD94" s="34"/>
      <c r="AE94" s="34"/>
    </row>
    <row r="95" spans="1:31" s="2" customFormat="1" ht="10.35"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x14ac:dyDescent="0.2">
      <c r="A96" s="34"/>
      <c r="B96" s="35"/>
      <c r="C96" s="149" t="s">
        <v>159</v>
      </c>
      <c r="D96" s="150"/>
      <c r="E96" s="150"/>
      <c r="F96" s="150"/>
      <c r="G96" s="150"/>
      <c r="H96" s="150"/>
      <c r="I96" s="150"/>
      <c r="J96" s="151" t="s">
        <v>160</v>
      </c>
      <c r="K96" s="150"/>
      <c r="L96" s="51"/>
      <c r="S96" s="34"/>
      <c r="T96" s="34"/>
      <c r="U96" s="34"/>
      <c r="V96" s="34"/>
      <c r="W96" s="34"/>
      <c r="X96" s="34"/>
      <c r="Y96" s="34"/>
      <c r="Z96" s="34"/>
      <c r="AA96" s="34"/>
      <c r="AB96" s="34"/>
      <c r="AC96" s="34"/>
      <c r="AD96" s="34"/>
      <c r="AE96" s="34"/>
    </row>
    <row r="97" spans="1:47" s="2" customFormat="1" ht="10.35" customHeight="1" x14ac:dyDescent="0.2">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x14ac:dyDescent="0.2">
      <c r="A98" s="34"/>
      <c r="B98" s="35"/>
      <c r="C98" s="152" t="s">
        <v>161</v>
      </c>
      <c r="D98" s="36"/>
      <c r="E98" s="36"/>
      <c r="F98" s="36"/>
      <c r="G98" s="36"/>
      <c r="H98" s="36"/>
      <c r="I98" s="36"/>
      <c r="J98" s="84">
        <f>J123</f>
        <v>0</v>
      </c>
      <c r="K98" s="36"/>
      <c r="L98" s="51"/>
      <c r="S98" s="34"/>
      <c r="T98" s="34"/>
      <c r="U98" s="34"/>
      <c r="V98" s="34"/>
      <c r="W98" s="34"/>
      <c r="X98" s="34"/>
      <c r="Y98" s="34"/>
      <c r="Z98" s="34"/>
      <c r="AA98" s="34"/>
      <c r="AB98" s="34"/>
      <c r="AC98" s="34"/>
      <c r="AD98" s="34"/>
      <c r="AE98" s="34"/>
      <c r="AU98" s="17" t="s">
        <v>162</v>
      </c>
    </row>
    <row r="99" spans="1:47" s="9" customFormat="1" ht="24.95" customHeight="1" x14ac:dyDescent="0.2">
      <c r="B99" s="153"/>
      <c r="C99" s="154"/>
      <c r="D99" s="155" t="s">
        <v>163</v>
      </c>
      <c r="E99" s="156"/>
      <c r="F99" s="156"/>
      <c r="G99" s="156"/>
      <c r="H99" s="156"/>
      <c r="I99" s="156"/>
      <c r="J99" s="157">
        <f>J124</f>
        <v>0</v>
      </c>
      <c r="K99" s="154"/>
      <c r="L99" s="158"/>
    </row>
    <row r="100" spans="1:47" s="10" customFormat="1" ht="19.899999999999999" customHeight="1" x14ac:dyDescent="0.2">
      <c r="B100" s="159"/>
      <c r="C100" s="104"/>
      <c r="D100" s="160" t="s">
        <v>164</v>
      </c>
      <c r="E100" s="161"/>
      <c r="F100" s="161"/>
      <c r="G100" s="161"/>
      <c r="H100" s="161"/>
      <c r="I100" s="161"/>
      <c r="J100" s="162">
        <f>J125</f>
        <v>0</v>
      </c>
      <c r="K100" s="104"/>
      <c r="L100" s="163"/>
    </row>
    <row r="101" spans="1:47" s="9" customFormat="1" ht="24.95" customHeight="1" x14ac:dyDescent="0.2">
      <c r="B101" s="153"/>
      <c r="C101" s="154"/>
      <c r="D101" s="155" t="s">
        <v>165</v>
      </c>
      <c r="E101" s="156"/>
      <c r="F101" s="156"/>
      <c r="G101" s="156"/>
      <c r="H101" s="156"/>
      <c r="I101" s="156"/>
      <c r="J101" s="157">
        <f>J127</f>
        <v>0</v>
      </c>
      <c r="K101" s="154"/>
      <c r="L101" s="158"/>
    </row>
    <row r="102" spans="1:47" s="2" customFormat="1" ht="21.75" customHeight="1" x14ac:dyDescent="0.2">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47" s="2" customFormat="1" ht="6.95" customHeight="1" x14ac:dyDescent="0.2">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7" spans="1:47" s="2" customFormat="1" ht="6.95" customHeight="1" x14ac:dyDescent="0.2">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47" s="2" customFormat="1" ht="24.95" customHeight="1" x14ac:dyDescent="0.2">
      <c r="A108" s="34"/>
      <c r="B108" s="35"/>
      <c r="C108" s="23" t="s">
        <v>166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47" s="2" customFormat="1" ht="6.95" customHeight="1" x14ac:dyDescent="0.2">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47" s="2" customFormat="1" ht="12" customHeight="1" x14ac:dyDescent="0.2">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16.5" customHeight="1" x14ac:dyDescent="0.2">
      <c r="A111" s="34"/>
      <c r="B111" s="35"/>
      <c r="C111" s="36"/>
      <c r="D111" s="36"/>
      <c r="E111" s="309" t="str">
        <f>E7</f>
        <v>16 -Oprava trati v úseku Praha Smíchov - Beroun Závodí</v>
      </c>
      <c r="F111" s="310"/>
      <c r="G111" s="310"/>
      <c r="H111" s="310"/>
      <c r="I111" s="36"/>
      <c r="J111" s="36"/>
      <c r="K111" s="36"/>
      <c r="L111" s="51"/>
      <c r="S111" s="34"/>
      <c r="T111" s="34"/>
      <c r="U111" s="34"/>
      <c r="V111" s="34"/>
      <c r="W111" s="34"/>
      <c r="X111" s="34"/>
      <c r="Y111" s="34"/>
      <c r="Z111" s="34"/>
      <c r="AA111" s="34"/>
      <c r="AB111" s="34"/>
      <c r="AC111" s="34"/>
      <c r="AD111" s="34"/>
      <c r="AE111" s="34"/>
    </row>
    <row r="112" spans="1:47" s="1" customFormat="1" ht="12" customHeight="1" x14ac:dyDescent="0.2">
      <c r="B112" s="21"/>
      <c r="C112" s="29" t="s">
        <v>156</v>
      </c>
      <c r="D112" s="22"/>
      <c r="E112" s="22"/>
      <c r="F112" s="22"/>
      <c r="G112" s="22"/>
      <c r="H112" s="22"/>
      <c r="I112" s="22"/>
      <c r="J112" s="22"/>
      <c r="K112" s="22"/>
      <c r="L112" s="20"/>
    </row>
    <row r="113" spans="1:65" s="2" customFormat="1" ht="16.5" customHeight="1" x14ac:dyDescent="0.2">
      <c r="A113" s="34"/>
      <c r="B113" s="35"/>
      <c r="C113" s="36"/>
      <c r="D113" s="36"/>
      <c r="E113" s="309" t="s">
        <v>995</v>
      </c>
      <c r="F113" s="308"/>
      <c r="G113" s="308"/>
      <c r="H113" s="308"/>
      <c r="I113" s="36"/>
      <c r="J113" s="36"/>
      <c r="K113" s="36"/>
      <c r="L113" s="51"/>
      <c r="S113" s="34"/>
      <c r="T113" s="34"/>
      <c r="U113" s="34"/>
      <c r="V113" s="34"/>
      <c r="W113" s="34"/>
      <c r="X113" s="34"/>
      <c r="Y113" s="34"/>
      <c r="Z113" s="34"/>
      <c r="AA113" s="34"/>
      <c r="AB113" s="34"/>
      <c r="AC113" s="34"/>
      <c r="AD113" s="34"/>
      <c r="AE113" s="34"/>
    </row>
    <row r="114" spans="1:65" s="2" customFormat="1" ht="12" customHeight="1" x14ac:dyDescent="0.2">
      <c r="A114" s="34"/>
      <c r="B114" s="35"/>
      <c r="C114" s="29" t="s">
        <v>486</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6.5" customHeight="1" x14ac:dyDescent="0.2">
      <c r="A115" s="34"/>
      <c r="B115" s="35"/>
      <c r="C115" s="36"/>
      <c r="D115" s="36"/>
      <c r="E115" s="270" t="str">
        <f>E11</f>
        <v>PS01a - UOŽI-Osvětlení nástupiště Loděnice</v>
      </c>
      <c r="F115" s="308"/>
      <c r="G115" s="308"/>
      <c r="H115" s="308"/>
      <c r="I115" s="36"/>
      <c r="J115" s="36"/>
      <c r="K115" s="36"/>
      <c r="L115" s="51"/>
      <c r="S115" s="34"/>
      <c r="T115" s="34"/>
      <c r="U115" s="34"/>
      <c r="V115" s="34"/>
      <c r="W115" s="34"/>
      <c r="X115" s="34"/>
      <c r="Y115" s="34"/>
      <c r="Z115" s="34"/>
      <c r="AA115" s="34"/>
      <c r="AB115" s="34"/>
      <c r="AC115" s="34"/>
      <c r="AD115" s="34"/>
      <c r="AE115" s="34"/>
    </row>
    <row r="116" spans="1:65" s="2" customFormat="1" ht="6.95" customHeight="1" x14ac:dyDescent="0.2">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2" customHeight="1" x14ac:dyDescent="0.2">
      <c r="A117" s="34"/>
      <c r="B117" s="35"/>
      <c r="C117" s="29" t="s">
        <v>20</v>
      </c>
      <c r="D117" s="36"/>
      <c r="E117" s="36"/>
      <c r="F117" s="27" t="str">
        <f>F14</f>
        <v xml:space="preserve"> </v>
      </c>
      <c r="G117" s="36"/>
      <c r="H117" s="36"/>
      <c r="I117" s="29" t="s">
        <v>22</v>
      </c>
      <c r="J117" s="66" t="str">
        <f>IF(J14="","",J14)</f>
        <v>4. 4. 2022</v>
      </c>
      <c r="K117" s="36"/>
      <c r="L117" s="51"/>
      <c r="S117" s="34"/>
      <c r="T117" s="34"/>
      <c r="U117" s="34"/>
      <c r="V117" s="34"/>
      <c r="W117" s="34"/>
      <c r="X117" s="34"/>
      <c r="Y117" s="34"/>
      <c r="Z117" s="34"/>
      <c r="AA117" s="34"/>
      <c r="AB117" s="34"/>
      <c r="AC117" s="34"/>
      <c r="AD117" s="34"/>
      <c r="AE117" s="34"/>
    </row>
    <row r="118" spans="1:65" s="2" customFormat="1" ht="6.95" customHeight="1" x14ac:dyDescent="0.2">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5.2" customHeight="1" x14ac:dyDescent="0.2">
      <c r="A119" s="34"/>
      <c r="B119" s="35"/>
      <c r="C119" s="29" t="s">
        <v>24</v>
      </c>
      <c r="D119" s="36"/>
      <c r="E119" s="36"/>
      <c r="F119" s="27" t="str">
        <f>E17</f>
        <v xml:space="preserve"> </v>
      </c>
      <c r="G119" s="36"/>
      <c r="H119" s="36"/>
      <c r="I119" s="29" t="s">
        <v>29</v>
      </c>
      <c r="J119" s="32" t="str">
        <f>E23</f>
        <v xml:space="preserve"> </v>
      </c>
      <c r="K119" s="36"/>
      <c r="L119" s="51"/>
      <c r="S119" s="34"/>
      <c r="T119" s="34"/>
      <c r="U119" s="34"/>
      <c r="V119" s="34"/>
      <c r="W119" s="34"/>
      <c r="X119" s="34"/>
      <c r="Y119" s="34"/>
      <c r="Z119" s="34"/>
      <c r="AA119" s="34"/>
      <c r="AB119" s="34"/>
      <c r="AC119" s="34"/>
      <c r="AD119" s="34"/>
      <c r="AE119" s="34"/>
    </row>
    <row r="120" spans="1:65" s="2" customFormat="1" ht="15.2" customHeight="1" x14ac:dyDescent="0.2">
      <c r="A120" s="34"/>
      <c r="B120" s="35"/>
      <c r="C120" s="29" t="s">
        <v>27</v>
      </c>
      <c r="D120" s="36"/>
      <c r="E120" s="36"/>
      <c r="F120" s="27" t="str">
        <f>IF(E20="","",E20)</f>
        <v>Vyplň údaj</v>
      </c>
      <c r="G120" s="36"/>
      <c r="H120" s="36"/>
      <c r="I120" s="29" t="s">
        <v>31</v>
      </c>
      <c r="J120" s="32" t="str">
        <f>E26</f>
        <v xml:space="preserve"> </v>
      </c>
      <c r="K120" s="36"/>
      <c r="L120" s="51"/>
      <c r="S120" s="34"/>
      <c r="T120" s="34"/>
      <c r="U120" s="34"/>
      <c r="V120" s="34"/>
      <c r="W120" s="34"/>
      <c r="X120" s="34"/>
      <c r="Y120" s="34"/>
      <c r="Z120" s="34"/>
      <c r="AA120" s="34"/>
      <c r="AB120" s="34"/>
      <c r="AC120" s="34"/>
      <c r="AD120" s="34"/>
      <c r="AE120" s="34"/>
    </row>
    <row r="121" spans="1:65" s="2" customFormat="1" ht="10.35" customHeight="1" x14ac:dyDescent="0.2">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11" customFormat="1" ht="29.25" customHeight="1" x14ac:dyDescent="0.2">
      <c r="A122" s="164"/>
      <c r="B122" s="165"/>
      <c r="C122" s="166" t="s">
        <v>167</v>
      </c>
      <c r="D122" s="167" t="s">
        <v>58</v>
      </c>
      <c r="E122" s="167" t="s">
        <v>54</v>
      </c>
      <c r="F122" s="167" t="s">
        <v>55</v>
      </c>
      <c r="G122" s="167" t="s">
        <v>168</v>
      </c>
      <c r="H122" s="167" t="s">
        <v>169</v>
      </c>
      <c r="I122" s="167" t="s">
        <v>170</v>
      </c>
      <c r="J122" s="167" t="s">
        <v>160</v>
      </c>
      <c r="K122" s="168" t="s">
        <v>171</v>
      </c>
      <c r="L122" s="169"/>
      <c r="M122" s="75" t="s">
        <v>1</v>
      </c>
      <c r="N122" s="76" t="s">
        <v>37</v>
      </c>
      <c r="O122" s="76" t="s">
        <v>172</v>
      </c>
      <c r="P122" s="76" t="s">
        <v>173</v>
      </c>
      <c r="Q122" s="76" t="s">
        <v>174</v>
      </c>
      <c r="R122" s="76" t="s">
        <v>175</v>
      </c>
      <c r="S122" s="76" t="s">
        <v>176</v>
      </c>
      <c r="T122" s="77" t="s">
        <v>177</v>
      </c>
      <c r="U122" s="164"/>
      <c r="V122" s="164"/>
      <c r="W122" s="164"/>
      <c r="X122" s="164"/>
      <c r="Y122" s="164"/>
      <c r="Z122" s="164"/>
      <c r="AA122" s="164"/>
      <c r="AB122" s="164"/>
      <c r="AC122" s="164"/>
      <c r="AD122" s="164"/>
      <c r="AE122" s="164"/>
    </row>
    <row r="123" spans="1:65" s="2" customFormat="1" ht="22.9" customHeight="1" x14ac:dyDescent="0.25">
      <c r="A123" s="34"/>
      <c r="B123" s="35"/>
      <c r="C123" s="82" t="s">
        <v>178</v>
      </c>
      <c r="D123" s="36"/>
      <c r="E123" s="36"/>
      <c r="F123" s="36"/>
      <c r="G123" s="36"/>
      <c r="H123" s="36"/>
      <c r="I123" s="36"/>
      <c r="J123" s="170">
        <f>BK123</f>
        <v>0</v>
      </c>
      <c r="K123" s="36"/>
      <c r="L123" s="39"/>
      <c r="M123" s="78"/>
      <c r="N123" s="171"/>
      <c r="O123" s="79"/>
      <c r="P123" s="172">
        <f>P124+P127</f>
        <v>0</v>
      </c>
      <c r="Q123" s="79"/>
      <c r="R123" s="172">
        <f>R124+R127</f>
        <v>0</v>
      </c>
      <c r="S123" s="79"/>
      <c r="T123" s="173">
        <f>T124+T127</f>
        <v>0</v>
      </c>
      <c r="U123" s="34"/>
      <c r="V123" s="34"/>
      <c r="W123" s="34"/>
      <c r="X123" s="34"/>
      <c r="Y123" s="34"/>
      <c r="Z123" s="34"/>
      <c r="AA123" s="34"/>
      <c r="AB123" s="34"/>
      <c r="AC123" s="34"/>
      <c r="AD123" s="34"/>
      <c r="AE123" s="34"/>
      <c r="AT123" s="17" t="s">
        <v>72</v>
      </c>
      <c r="AU123" s="17" t="s">
        <v>162</v>
      </c>
      <c r="BK123" s="174">
        <f>BK124+BK127</f>
        <v>0</v>
      </c>
    </row>
    <row r="124" spans="1:65" s="12" customFormat="1" ht="25.9" customHeight="1" x14ac:dyDescent="0.2">
      <c r="B124" s="175"/>
      <c r="C124" s="176"/>
      <c r="D124" s="177" t="s">
        <v>72</v>
      </c>
      <c r="E124" s="178" t="s">
        <v>179</v>
      </c>
      <c r="F124" s="178" t="s">
        <v>180</v>
      </c>
      <c r="G124" s="176"/>
      <c r="H124" s="176"/>
      <c r="I124" s="179"/>
      <c r="J124" s="180">
        <f>BK124</f>
        <v>0</v>
      </c>
      <c r="K124" s="176"/>
      <c r="L124" s="181"/>
      <c r="M124" s="182"/>
      <c r="N124" s="183"/>
      <c r="O124" s="183"/>
      <c r="P124" s="184">
        <f>P125</f>
        <v>0</v>
      </c>
      <c r="Q124" s="183"/>
      <c r="R124" s="184">
        <f>R125</f>
        <v>0</v>
      </c>
      <c r="S124" s="183"/>
      <c r="T124" s="185">
        <f>T125</f>
        <v>0</v>
      </c>
      <c r="AR124" s="186" t="s">
        <v>81</v>
      </c>
      <c r="AT124" s="187" t="s">
        <v>72</v>
      </c>
      <c r="AU124" s="187" t="s">
        <v>73</v>
      </c>
      <c r="AY124" s="186" t="s">
        <v>181</v>
      </c>
      <c r="BK124" s="188">
        <f>BK125</f>
        <v>0</v>
      </c>
    </row>
    <row r="125" spans="1:65" s="12" customFormat="1" ht="22.9" customHeight="1" x14ac:dyDescent="0.2">
      <c r="B125" s="175"/>
      <c r="C125" s="176"/>
      <c r="D125" s="177" t="s">
        <v>72</v>
      </c>
      <c r="E125" s="189" t="s">
        <v>182</v>
      </c>
      <c r="F125" s="189" t="s">
        <v>183</v>
      </c>
      <c r="G125" s="176"/>
      <c r="H125" s="176"/>
      <c r="I125" s="179"/>
      <c r="J125" s="190">
        <f>BK125</f>
        <v>0</v>
      </c>
      <c r="K125" s="176"/>
      <c r="L125" s="181"/>
      <c r="M125" s="182"/>
      <c r="N125" s="183"/>
      <c r="O125" s="183"/>
      <c r="P125" s="184">
        <f>P126</f>
        <v>0</v>
      </c>
      <c r="Q125" s="183"/>
      <c r="R125" s="184">
        <f>R126</f>
        <v>0</v>
      </c>
      <c r="S125" s="183"/>
      <c r="T125" s="185">
        <f>T126</f>
        <v>0</v>
      </c>
      <c r="AR125" s="186" t="s">
        <v>81</v>
      </c>
      <c r="AT125" s="187" t="s">
        <v>72</v>
      </c>
      <c r="AU125" s="187" t="s">
        <v>81</v>
      </c>
      <c r="AY125" s="186" t="s">
        <v>181</v>
      </c>
      <c r="BK125" s="188">
        <f>BK126</f>
        <v>0</v>
      </c>
    </row>
    <row r="126" spans="1:65" s="2" customFormat="1" ht="66.75" customHeight="1" x14ac:dyDescent="0.2">
      <c r="A126" s="34"/>
      <c r="B126" s="35"/>
      <c r="C126" s="191" t="s">
        <v>81</v>
      </c>
      <c r="D126" s="191" t="s">
        <v>184</v>
      </c>
      <c r="E126" s="192" t="s">
        <v>997</v>
      </c>
      <c r="F126" s="193" t="s">
        <v>998</v>
      </c>
      <c r="G126" s="194" t="s">
        <v>196</v>
      </c>
      <c r="H126" s="195">
        <v>1.8</v>
      </c>
      <c r="I126" s="196"/>
      <c r="J126" s="197">
        <f>ROUND(I126*H126,2)</f>
        <v>0</v>
      </c>
      <c r="K126" s="193" t="s">
        <v>188</v>
      </c>
      <c r="L126" s="39"/>
      <c r="M126" s="198" t="s">
        <v>1</v>
      </c>
      <c r="N126" s="199" t="s">
        <v>38</v>
      </c>
      <c r="O126" s="71"/>
      <c r="P126" s="200">
        <f>O126*H126</f>
        <v>0</v>
      </c>
      <c r="Q126" s="200">
        <v>0</v>
      </c>
      <c r="R126" s="200">
        <f>Q126*H126</f>
        <v>0</v>
      </c>
      <c r="S126" s="200">
        <v>0</v>
      </c>
      <c r="T126" s="201">
        <f>S126*H126</f>
        <v>0</v>
      </c>
      <c r="U126" s="34"/>
      <c r="V126" s="34"/>
      <c r="W126" s="34"/>
      <c r="X126" s="34"/>
      <c r="Y126" s="34"/>
      <c r="Z126" s="34"/>
      <c r="AA126" s="34"/>
      <c r="AB126" s="34"/>
      <c r="AC126" s="34"/>
      <c r="AD126" s="34"/>
      <c r="AE126" s="34"/>
      <c r="AR126" s="202" t="s">
        <v>189</v>
      </c>
      <c r="AT126" s="202" t="s">
        <v>184</v>
      </c>
      <c r="AU126" s="202" t="s">
        <v>83</v>
      </c>
      <c r="AY126" s="17" t="s">
        <v>181</v>
      </c>
      <c r="BE126" s="203">
        <f>IF(N126="základní",J126,0)</f>
        <v>0</v>
      </c>
      <c r="BF126" s="203">
        <f>IF(N126="snížená",J126,0)</f>
        <v>0</v>
      </c>
      <c r="BG126" s="203">
        <f>IF(N126="zákl. přenesená",J126,0)</f>
        <v>0</v>
      </c>
      <c r="BH126" s="203">
        <f>IF(N126="sníž. přenesená",J126,0)</f>
        <v>0</v>
      </c>
      <c r="BI126" s="203">
        <f>IF(N126="nulová",J126,0)</f>
        <v>0</v>
      </c>
      <c r="BJ126" s="17" t="s">
        <v>81</v>
      </c>
      <c r="BK126" s="203">
        <f>ROUND(I126*H126,2)</f>
        <v>0</v>
      </c>
      <c r="BL126" s="17" t="s">
        <v>189</v>
      </c>
      <c r="BM126" s="202" t="s">
        <v>999</v>
      </c>
    </row>
    <row r="127" spans="1:65" s="12" customFormat="1" ht="25.9" customHeight="1" x14ac:dyDescent="0.2">
      <c r="B127" s="175"/>
      <c r="C127" s="176"/>
      <c r="D127" s="177" t="s">
        <v>72</v>
      </c>
      <c r="E127" s="178" t="s">
        <v>450</v>
      </c>
      <c r="F127" s="178" t="s">
        <v>451</v>
      </c>
      <c r="G127" s="176"/>
      <c r="H127" s="176"/>
      <c r="I127" s="179"/>
      <c r="J127" s="180">
        <f>BK127</f>
        <v>0</v>
      </c>
      <c r="K127" s="176"/>
      <c r="L127" s="181"/>
      <c r="M127" s="182"/>
      <c r="N127" s="183"/>
      <c r="O127" s="183"/>
      <c r="P127" s="184">
        <f>SUM(P128:P156)</f>
        <v>0</v>
      </c>
      <c r="Q127" s="183"/>
      <c r="R127" s="184">
        <f>SUM(R128:R156)</f>
        <v>0</v>
      </c>
      <c r="S127" s="183"/>
      <c r="T127" s="185">
        <f>SUM(T128:T156)</f>
        <v>0</v>
      </c>
      <c r="AR127" s="186" t="s">
        <v>189</v>
      </c>
      <c r="AT127" s="187" t="s">
        <v>72</v>
      </c>
      <c r="AU127" s="187" t="s">
        <v>73</v>
      </c>
      <c r="AY127" s="186" t="s">
        <v>181</v>
      </c>
      <c r="BK127" s="188">
        <f>SUM(BK128:BK156)</f>
        <v>0</v>
      </c>
    </row>
    <row r="128" spans="1:65" s="2" customFormat="1" ht="55.5" customHeight="1" x14ac:dyDescent="0.2">
      <c r="A128" s="34"/>
      <c r="B128" s="35"/>
      <c r="C128" s="191" t="s">
        <v>83</v>
      </c>
      <c r="D128" s="191" t="s">
        <v>184</v>
      </c>
      <c r="E128" s="192" t="s">
        <v>1000</v>
      </c>
      <c r="F128" s="193" t="s">
        <v>1001</v>
      </c>
      <c r="G128" s="194" t="s">
        <v>222</v>
      </c>
      <c r="H128" s="195">
        <v>120</v>
      </c>
      <c r="I128" s="196"/>
      <c r="J128" s="197">
        <f t="shared" ref="J128:J156" si="0">ROUND(I128*H128,2)</f>
        <v>0</v>
      </c>
      <c r="K128" s="193" t="s">
        <v>188</v>
      </c>
      <c r="L128" s="39"/>
      <c r="M128" s="198" t="s">
        <v>1</v>
      </c>
      <c r="N128" s="199" t="s">
        <v>38</v>
      </c>
      <c r="O128" s="71"/>
      <c r="P128" s="200">
        <f t="shared" ref="P128:P156" si="1">O128*H128</f>
        <v>0</v>
      </c>
      <c r="Q128" s="200">
        <v>0</v>
      </c>
      <c r="R128" s="200">
        <f t="shared" ref="R128:R156" si="2">Q128*H128</f>
        <v>0</v>
      </c>
      <c r="S128" s="200">
        <v>0</v>
      </c>
      <c r="T128" s="201">
        <f t="shared" ref="T128:T156" si="3">S128*H128</f>
        <v>0</v>
      </c>
      <c r="U128" s="34"/>
      <c r="V128" s="34"/>
      <c r="W128" s="34"/>
      <c r="X128" s="34"/>
      <c r="Y128" s="34"/>
      <c r="Z128" s="34"/>
      <c r="AA128" s="34"/>
      <c r="AB128" s="34"/>
      <c r="AC128" s="34"/>
      <c r="AD128" s="34"/>
      <c r="AE128" s="34"/>
      <c r="AR128" s="202" t="s">
        <v>455</v>
      </c>
      <c r="AT128" s="202" t="s">
        <v>184</v>
      </c>
      <c r="AU128" s="202" t="s">
        <v>81</v>
      </c>
      <c r="AY128" s="17" t="s">
        <v>181</v>
      </c>
      <c r="BE128" s="203">
        <f t="shared" ref="BE128:BE156" si="4">IF(N128="základní",J128,0)</f>
        <v>0</v>
      </c>
      <c r="BF128" s="203">
        <f t="shared" ref="BF128:BF156" si="5">IF(N128="snížená",J128,0)</f>
        <v>0</v>
      </c>
      <c r="BG128" s="203">
        <f t="shared" ref="BG128:BG156" si="6">IF(N128="zákl. přenesená",J128,0)</f>
        <v>0</v>
      </c>
      <c r="BH128" s="203">
        <f t="shared" ref="BH128:BH156" si="7">IF(N128="sníž. přenesená",J128,0)</f>
        <v>0</v>
      </c>
      <c r="BI128" s="203">
        <f t="shared" ref="BI128:BI156" si="8">IF(N128="nulová",J128,0)</f>
        <v>0</v>
      </c>
      <c r="BJ128" s="17" t="s">
        <v>81</v>
      </c>
      <c r="BK128" s="203">
        <f t="shared" ref="BK128:BK156" si="9">ROUND(I128*H128,2)</f>
        <v>0</v>
      </c>
      <c r="BL128" s="17" t="s">
        <v>455</v>
      </c>
      <c r="BM128" s="202" t="s">
        <v>1002</v>
      </c>
    </row>
    <row r="129" spans="1:65" s="2" customFormat="1" ht="78" customHeight="1" x14ac:dyDescent="0.2">
      <c r="A129" s="34"/>
      <c r="B129" s="35"/>
      <c r="C129" s="191" t="s">
        <v>198</v>
      </c>
      <c r="D129" s="191" t="s">
        <v>184</v>
      </c>
      <c r="E129" s="192" t="s">
        <v>1003</v>
      </c>
      <c r="F129" s="193" t="s">
        <v>1004</v>
      </c>
      <c r="G129" s="194" t="s">
        <v>222</v>
      </c>
      <c r="H129" s="195">
        <v>120</v>
      </c>
      <c r="I129" s="196"/>
      <c r="J129" s="197">
        <f t="shared" si="0"/>
        <v>0</v>
      </c>
      <c r="K129" s="193" t="s">
        <v>188</v>
      </c>
      <c r="L129" s="39"/>
      <c r="M129" s="198" t="s">
        <v>1</v>
      </c>
      <c r="N129" s="199" t="s">
        <v>38</v>
      </c>
      <c r="O129" s="71"/>
      <c r="P129" s="200">
        <f t="shared" si="1"/>
        <v>0</v>
      </c>
      <c r="Q129" s="200">
        <v>0</v>
      </c>
      <c r="R129" s="200">
        <f t="shared" si="2"/>
        <v>0</v>
      </c>
      <c r="S129" s="200">
        <v>0</v>
      </c>
      <c r="T129" s="201">
        <f t="shared" si="3"/>
        <v>0</v>
      </c>
      <c r="U129" s="34"/>
      <c r="V129" s="34"/>
      <c r="W129" s="34"/>
      <c r="X129" s="34"/>
      <c r="Y129" s="34"/>
      <c r="Z129" s="34"/>
      <c r="AA129" s="34"/>
      <c r="AB129" s="34"/>
      <c r="AC129" s="34"/>
      <c r="AD129" s="34"/>
      <c r="AE129" s="34"/>
      <c r="AR129" s="202" t="s">
        <v>455</v>
      </c>
      <c r="AT129" s="202" t="s">
        <v>184</v>
      </c>
      <c r="AU129" s="202" t="s">
        <v>81</v>
      </c>
      <c r="AY129" s="17" t="s">
        <v>181</v>
      </c>
      <c r="BE129" s="203">
        <f t="shared" si="4"/>
        <v>0</v>
      </c>
      <c r="BF129" s="203">
        <f t="shared" si="5"/>
        <v>0</v>
      </c>
      <c r="BG129" s="203">
        <f t="shared" si="6"/>
        <v>0</v>
      </c>
      <c r="BH129" s="203">
        <f t="shared" si="7"/>
        <v>0</v>
      </c>
      <c r="BI129" s="203">
        <f t="shared" si="8"/>
        <v>0</v>
      </c>
      <c r="BJ129" s="17" t="s">
        <v>81</v>
      </c>
      <c r="BK129" s="203">
        <f t="shared" si="9"/>
        <v>0</v>
      </c>
      <c r="BL129" s="17" t="s">
        <v>455</v>
      </c>
      <c r="BM129" s="202" t="s">
        <v>1005</v>
      </c>
    </row>
    <row r="130" spans="1:65" s="2" customFormat="1" ht="24.2" customHeight="1" x14ac:dyDescent="0.2">
      <c r="A130" s="34"/>
      <c r="B130" s="35"/>
      <c r="C130" s="191" t="s">
        <v>189</v>
      </c>
      <c r="D130" s="191" t="s">
        <v>184</v>
      </c>
      <c r="E130" s="192" t="s">
        <v>1006</v>
      </c>
      <c r="F130" s="193" t="s">
        <v>1007</v>
      </c>
      <c r="G130" s="194" t="s">
        <v>227</v>
      </c>
      <c r="H130" s="195">
        <v>12</v>
      </c>
      <c r="I130" s="196"/>
      <c r="J130" s="197">
        <f t="shared" si="0"/>
        <v>0</v>
      </c>
      <c r="K130" s="193" t="s">
        <v>188</v>
      </c>
      <c r="L130" s="39"/>
      <c r="M130" s="198" t="s">
        <v>1</v>
      </c>
      <c r="N130" s="199" t="s">
        <v>38</v>
      </c>
      <c r="O130" s="71"/>
      <c r="P130" s="200">
        <f t="shared" si="1"/>
        <v>0</v>
      </c>
      <c r="Q130" s="200">
        <v>0</v>
      </c>
      <c r="R130" s="200">
        <f t="shared" si="2"/>
        <v>0</v>
      </c>
      <c r="S130" s="200">
        <v>0</v>
      </c>
      <c r="T130" s="201">
        <f t="shared" si="3"/>
        <v>0</v>
      </c>
      <c r="U130" s="34"/>
      <c r="V130" s="34"/>
      <c r="W130" s="34"/>
      <c r="X130" s="34"/>
      <c r="Y130" s="34"/>
      <c r="Z130" s="34"/>
      <c r="AA130" s="34"/>
      <c r="AB130" s="34"/>
      <c r="AC130" s="34"/>
      <c r="AD130" s="34"/>
      <c r="AE130" s="34"/>
      <c r="AR130" s="202" t="s">
        <v>455</v>
      </c>
      <c r="AT130" s="202" t="s">
        <v>184</v>
      </c>
      <c r="AU130" s="202" t="s">
        <v>81</v>
      </c>
      <c r="AY130" s="17" t="s">
        <v>181</v>
      </c>
      <c r="BE130" s="203">
        <f t="shared" si="4"/>
        <v>0</v>
      </c>
      <c r="BF130" s="203">
        <f t="shared" si="5"/>
        <v>0</v>
      </c>
      <c r="BG130" s="203">
        <f t="shared" si="6"/>
        <v>0</v>
      </c>
      <c r="BH130" s="203">
        <f t="shared" si="7"/>
        <v>0</v>
      </c>
      <c r="BI130" s="203">
        <f t="shared" si="8"/>
        <v>0</v>
      </c>
      <c r="BJ130" s="17" t="s">
        <v>81</v>
      </c>
      <c r="BK130" s="203">
        <f t="shared" si="9"/>
        <v>0</v>
      </c>
      <c r="BL130" s="17" t="s">
        <v>455</v>
      </c>
      <c r="BM130" s="202" t="s">
        <v>1008</v>
      </c>
    </row>
    <row r="131" spans="1:65" s="2" customFormat="1" ht="33" customHeight="1" x14ac:dyDescent="0.2">
      <c r="A131" s="34"/>
      <c r="B131" s="35"/>
      <c r="C131" s="191" t="s">
        <v>182</v>
      </c>
      <c r="D131" s="191" t="s">
        <v>184</v>
      </c>
      <c r="E131" s="192" t="s">
        <v>1009</v>
      </c>
      <c r="F131" s="193" t="s">
        <v>1010</v>
      </c>
      <c r="G131" s="194" t="s">
        <v>222</v>
      </c>
      <c r="H131" s="195">
        <v>120</v>
      </c>
      <c r="I131" s="196"/>
      <c r="J131" s="197">
        <f t="shared" si="0"/>
        <v>0</v>
      </c>
      <c r="K131" s="193" t="s">
        <v>188</v>
      </c>
      <c r="L131" s="39"/>
      <c r="M131" s="198" t="s">
        <v>1</v>
      </c>
      <c r="N131" s="199" t="s">
        <v>38</v>
      </c>
      <c r="O131" s="71"/>
      <c r="P131" s="200">
        <f t="shared" si="1"/>
        <v>0</v>
      </c>
      <c r="Q131" s="200">
        <v>0</v>
      </c>
      <c r="R131" s="200">
        <f t="shared" si="2"/>
        <v>0</v>
      </c>
      <c r="S131" s="200">
        <v>0</v>
      </c>
      <c r="T131" s="201">
        <f t="shared" si="3"/>
        <v>0</v>
      </c>
      <c r="U131" s="34"/>
      <c r="V131" s="34"/>
      <c r="W131" s="34"/>
      <c r="X131" s="34"/>
      <c r="Y131" s="34"/>
      <c r="Z131" s="34"/>
      <c r="AA131" s="34"/>
      <c r="AB131" s="34"/>
      <c r="AC131" s="34"/>
      <c r="AD131" s="34"/>
      <c r="AE131" s="34"/>
      <c r="AR131" s="202" t="s">
        <v>455</v>
      </c>
      <c r="AT131" s="202" t="s">
        <v>184</v>
      </c>
      <c r="AU131" s="202" t="s">
        <v>81</v>
      </c>
      <c r="AY131" s="17" t="s">
        <v>181</v>
      </c>
      <c r="BE131" s="203">
        <f t="shared" si="4"/>
        <v>0</v>
      </c>
      <c r="BF131" s="203">
        <f t="shared" si="5"/>
        <v>0</v>
      </c>
      <c r="BG131" s="203">
        <f t="shared" si="6"/>
        <v>0</v>
      </c>
      <c r="BH131" s="203">
        <f t="shared" si="7"/>
        <v>0</v>
      </c>
      <c r="BI131" s="203">
        <f t="shared" si="8"/>
        <v>0</v>
      </c>
      <c r="BJ131" s="17" t="s">
        <v>81</v>
      </c>
      <c r="BK131" s="203">
        <f t="shared" si="9"/>
        <v>0</v>
      </c>
      <c r="BL131" s="17" t="s">
        <v>455</v>
      </c>
      <c r="BM131" s="202" t="s">
        <v>1011</v>
      </c>
    </row>
    <row r="132" spans="1:65" s="2" customFormat="1" ht="78" customHeight="1" x14ac:dyDescent="0.2">
      <c r="A132" s="34"/>
      <c r="B132" s="35"/>
      <c r="C132" s="191" t="s">
        <v>219</v>
      </c>
      <c r="D132" s="191" t="s">
        <v>184</v>
      </c>
      <c r="E132" s="192" t="s">
        <v>1012</v>
      </c>
      <c r="F132" s="193" t="s">
        <v>1013</v>
      </c>
      <c r="G132" s="194" t="s">
        <v>227</v>
      </c>
      <c r="H132" s="195">
        <v>40</v>
      </c>
      <c r="I132" s="196"/>
      <c r="J132" s="197">
        <f t="shared" si="0"/>
        <v>0</v>
      </c>
      <c r="K132" s="193" t="s">
        <v>188</v>
      </c>
      <c r="L132" s="39"/>
      <c r="M132" s="198" t="s">
        <v>1</v>
      </c>
      <c r="N132" s="199" t="s">
        <v>38</v>
      </c>
      <c r="O132" s="71"/>
      <c r="P132" s="200">
        <f t="shared" si="1"/>
        <v>0</v>
      </c>
      <c r="Q132" s="200">
        <v>0</v>
      </c>
      <c r="R132" s="200">
        <f t="shared" si="2"/>
        <v>0</v>
      </c>
      <c r="S132" s="200">
        <v>0</v>
      </c>
      <c r="T132" s="201">
        <f t="shared" si="3"/>
        <v>0</v>
      </c>
      <c r="U132" s="34"/>
      <c r="V132" s="34"/>
      <c r="W132" s="34"/>
      <c r="X132" s="34"/>
      <c r="Y132" s="34"/>
      <c r="Z132" s="34"/>
      <c r="AA132" s="34"/>
      <c r="AB132" s="34"/>
      <c r="AC132" s="34"/>
      <c r="AD132" s="34"/>
      <c r="AE132" s="34"/>
      <c r="AR132" s="202" t="s">
        <v>455</v>
      </c>
      <c r="AT132" s="202" t="s">
        <v>184</v>
      </c>
      <c r="AU132" s="202" t="s">
        <v>81</v>
      </c>
      <c r="AY132" s="17" t="s">
        <v>181</v>
      </c>
      <c r="BE132" s="203">
        <f t="shared" si="4"/>
        <v>0</v>
      </c>
      <c r="BF132" s="203">
        <f t="shared" si="5"/>
        <v>0</v>
      </c>
      <c r="BG132" s="203">
        <f t="shared" si="6"/>
        <v>0</v>
      </c>
      <c r="BH132" s="203">
        <f t="shared" si="7"/>
        <v>0</v>
      </c>
      <c r="BI132" s="203">
        <f t="shared" si="8"/>
        <v>0</v>
      </c>
      <c r="BJ132" s="17" t="s">
        <v>81</v>
      </c>
      <c r="BK132" s="203">
        <f t="shared" si="9"/>
        <v>0</v>
      </c>
      <c r="BL132" s="17" t="s">
        <v>455</v>
      </c>
      <c r="BM132" s="202" t="s">
        <v>1014</v>
      </c>
    </row>
    <row r="133" spans="1:65" s="2" customFormat="1" ht="78" customHeight="1" x14ac:dyDescent="0.2">
      <c r="A133" s="34"/>
      <c r="B133" s="35"/>
      <c r="C133" s="191" t="s">
        <v>224</v>
      </c>
      <c r="D133" s="191" t="s">
        <v>184</v>
      </c>
      <c r="E133" s="192" t="s">
        <v>1015</v>
      </c>
      <c r="F133" s="193" t="s">
        <v>1016</v>
      </c>
      <c r="G133" s="194" t="s">
        <v>227</v>
      </c>
      <c r="H133" s="195">
        <v>12</v>
      </c>
      <c r="I133" s="196"/>
      <c r="J133" s="197">
        <f t="shared" si="0"/>
        <v>0</v>
      </c>
      <c r="K133" s="193" t="s">
        <v>188</v>
      </c>
      <c r="L133" s="39"/>
      <c r="M133" s="198" t="s">
        <v>1</v>
      </c>
      <c r="N133" s="199" t="s">
        <v>38</v>
      </c>
      <c r="O133" s="71"/>
      <c r="P133" s="200">
        <f t="shared" si="1"/>
        <v>0</v>
      </c>
      <c r="Q133" s="200">
        <v>0</v>
      </c>
      <c r="R133" s="200">
        <f t="shared" si="2"/>
        <v>0</v>
      </c>
      <c r="S133" s="200">
        <v>0</v>
      </c>
      <c r="T133" s="201">
        <f t="shared" si="3"/>
        <v>0</v>
      </c>
      <c r="U133" s="34"/>
      <c r="V133" s="34"/>
      <c r="W133" s="34"/>
      <c r="X133" s="34"/>
      <c r="Y133" s="34"/>
      <c r="Z133" s="34"/>
      <c r="AA133" s="34"/>
      <c r="AB133" s="34"/>
      <c r="AC133" s="34"/>
      <c r="AD133" s="34"/>
      <c r="AE133" s="34"/>
      <c r="AR133" s="202" t="s">
        <v>455</v>
      </c>
      <c r="AT133" s="202" t="s">
        <v>184</v>
      </c>
      <c r="AU133" s="202" t="s">
        <v>81</v>
      </c>
      <c r="AY133" s="17" t="s">
        <v>181</v>
      </c>
      <c r="BE133" s="203">
        <f t="shared" si="4"/>
        <v>0</v>
      </c>
      <c r="BF133" s="203">
        <f t="shared" si="5"/>
        <v>0</v>
      </c>
      <c r="BG133" s="203">
        <f t="shared" si="6"/>
        <v>0</v>
      </c>
      <c r="BH133" s="203">
        <f t="shared" si="7"/>
        <v>0</v>
      </c>
      <c r="BI133" s="203">
        <f t="shared" si="8"/>
        <v>0</v>
      </c>
      <c r="BJ133" s="17" t="s">
        <v>81</v>
      </c>
      <c r="BK133" s="203">
        <f t="shared" si="9"/>
        <v>0</v>
      </c>
      <c r="BL133" s="17" t="s">
        <v>455</v>
      </c>
      <c r="BM133" s="202" t="s">
        <v>1017</v>
      </c>
    </row>
    <row r="134" spans="1:65" s="2" customFormat="1" ht="24.2" customHeight="1" x14ac:dyDescent="0.2">
      <c r="A134" s="34"/>
      <c r="B134" s="35"/>
      <c r="C134" s="191" t="s">
        <v>216</v>
      </c>
      <c r="D134" s="191" t="s">
        <v>184</v>
      </c>
      <c r="E134" s="192" t="s">
        <v>1018</v>
      </c>
      <c r="F134" s="193" t="s">
        <v>1019</v>
      </c>
      <c r="G134" s="194" t="s">
        <v>222</v>
      </c>
      <c r="H134" s="195">
        <v>10</v>
      </c>
      <c r="I134" s="196"/>
      <c r="J134" s="197">
        <f t="shared" si="0"/>
        <v>0</v>
      </c>
      <c r="K134" s="193" t="s">
        <v>188</v>
      </c>
      <c r="L134" s="39"/>
      <c r="M134" s="198" t="s">
        <v>1</v>
      </c>
      <c r="N134" s="199" t="s">
        <v>38</v>
      </c>
      <c r="O134" s="71"/>
      <c r="P134" s="200">
        <f t="shared" si="1"/>
        <v>0</v>
      </c>
      <c r="Q134" s="200">
        <v>0</v>
      </c>
      <c r="R134" s="200">
        <f t="shared" si="2"/>
        <v>0</v>
      </c>
      <c r="S134" s="200">
        <v>0</v>
      </c>
      <c r="T134" s="201">
        <f t="shared" si="3"/>
        <v>0</v>
      </c>
      <c r="U134" s="34"/>
      <c r="V134" s="34"/>
      <c r="W134" s="34"/>
      <c r="X134" s="34"/>
      <c r="Y134" s="34"/>
      <c r="Z134" s="34"/>
      <c r="AA134" s="34"/>
      <c r="AB134" s="34"/>
      <c r="AC134" s="34"/>
      <c r="AD134" s="34"/>
      <c r="AE134" s="34"/>
      <c r="AR134" s="202" t="s">
        <v>455</v>
      </c>
      <c r="AT134" s="202" t="s">
        <v>184</v>
      </c>
      <c r="AU134" s="202" t="s">
        <v>81</v>
      </c>
      <c r="AY134" s="17" t="s">
        <v>181</v>
      </c>
      <c r="BE134" s="203">
        <f t="shared" si="4"/>
        <v>0</v>
      </c>
      <c r="BF134" s="203">
        <f t="shared" si="5"/>
        <v>0</v>
      </c>
      <c r="BG134" s="203">
        <f t="shared" si="6"/>
        <v>0</v>
      </c>
      <c r="BH134" s="203">
        <f t="shared" si="7"/>
        <v>0</v>
      </c>
      <c r="BI134" s="203">
        <f t="shared" si="8"/>
        <v>0</v>
      </c>
      <c r="BJ134" s="17" t="s">
        <v>81</v>
      </c>
      <c r="BK134" s="203">
        <f t="shared" si="9"/>
        <v>0</v>
      </c>
      <c r="BL134" s="17" t="s">
        <v>455</v>
      </c>
      <c r="BM134" s="202" t="s">
        <v>1020</v>
      </c>
    </row>
    <row r="135" spans="1:65" s="2" customFormat="1" ht="62.65" customHeight="1" x14ac:dyDescent="0.2">
      <c r="A135" s="34"/>
      <c r="B135" s="35"/>
      <c r="C135" s="191" t="s">
        <v>233</v>
      </c>
      <c r="D135" s="191" t="s">
        <v>184</v>
      </c>
      <c r="E135" s="192" t="s">
        <v>1021</v>
      </c>
      <c r="F135" s="193" t="s">
        <v>1022</v>
      </c>
      <c r="G135" s="194" t="s">
        <v>227</v>
      </c>
      <c r="H135" s="195">
        <v>4</v>
      </c>
      <c r="I135" s="196"/>
      <c r="J135" s="197">
        <f t="shared" si="0"/>
        <v>0</v>
      </c>
      <c r="K135" s="193" t="s">
        <v>188</v>
      </c>
      <c r="L135" s="39"/>
      <c r="M135" s="198" t="s">
        <v>1</v>
      </c>
      <c r="N135" s="199" t="s">
        <v>38</v>
      </c>
      <c r="O135" s="71"/>
      <c r="P135" s="200">
        <f t="shared" si="1"/>
        <v>0</v>
      </c>
      <c r="Q135" s="200">
        <v>0</v>
      </c>
      <c r="R135" s="200">
        <f t="shared" si="2"/>
        <v>0</v>
      </c>
      <c r="S135" s="200">
        <v>0</v>
      </c>
      <c r="T135" s="201">
        <f t="shared" si="3"/>
        <v>0</v>
      </c>
      <c r="U135" s="34"/>
      <c r="V135" s="34"/>
      <c r="W135" s="34"/>
      <c r="X135" s="34"/>
      <c r="Y135" s="34"/>
      <c r="Z135" s="34"/>
      <c r="AA135" s="34"/>
      <c r="AB135" s="34"/>
      <c r="AC135" s="34"/>
      <c r="AD135" s="34"/>
      <c r="AE135" s="34"/>
      <c r="AR135" s="202" t="s">
        <v>455</v>
      </c>
      <c r="AT135" s="202" t="s">
        <v>184</v>
      </c>
      <c r="AU135" s="202" t="s">
        <v>81</v>
      </c>
      <c r="AY135" s="17" t="s">
        <v>181</v>
      </c>
      <c r="BE135" s="203">
        <f t="shared" si="4"/>
        <v>0</v>
      </c>
      <c r="BF135" s="203">
        <f t="shared" si="5"/>
        <v>0</v>
      </c>
      <c r="BG135" s="203">
        <f t="shared" si="6"/>
        <v>0</v>
      </c>
      <c r="BH135" s="203">
        <f t="shared" si="7"/>
        <v>0</v>
      </c>
      <c r="BI135" s="203">
        <f t="shared" si="8"/>
        <v>0</v>
      </c>
      <c r="BJ135" s="17" t="s">
        <v>81</v>
      </c>
      <c r="BK135" s="203">
        <f t="shared" si="9"/>
        <v>0</v>
      </c>
      <c r="BL135" s="17" t="s">
        <v>455</v>
      </c>
      <c r="BM135" s="202" t="s">
        <v>1023</v>
      </c>
    </row>
    <row r="136" spans="1:65" s="2" customFormat="1" ht="44.25" customHeight="1" x14ac:dyDescent="0.2">
      <c r="A136" s="34"/>
      <c r="B136" s="35"/>
      <c r="C136" s="191" t="s">
        <v>239</v>
      </c>
      <c r="D136" s="191" t="s">
        <v>184</v>
      </c>
      <c r="E136" s="192" t="s">
        <v>1024</v>
      </c>
      <c r="F136" s="193" t="s">
        <v>1025</v>
      </c>
      <c r="G136" s="194" t="s">
        <v>227</v>
      </c>
      <c r="H136" s="195">
        <v>4</v>
      </c>
      <c r="I136" s="196"/>
      <c r="J136" s="197">
        <f t="shared" si="0"/>
        <v>0</v>
      </c>
      <c r="K136" s="193" t="s">
        <v>188</v>
      </c>
      <c r="L136" s="39"/>
      <c r="M136" s="198" t="s">
        <v>1</v>
      </c>
      <c r="N136" s="199" t="s">
        <v>38</v>
      </c>
      <c r="O136" s="71"/>
      <c r="P136" s="200">
        <f t="shared" si="1"/>
        <v>0</v>
      </c>
      <c r="Q136" s="200">
        <v>0</v>
      </c>
      <c r="R136" s="200">
        <f t="shared" si="2"/>
        <v>0</v>
      </c>
      <c r="S136" s="200">
        <v>0</v>
      </c>
      <c r="T136" s="201">
        <f t="shared" si="3"/>
        <v>0</v>
      </c>
      <c r="U136" s="34"/>
      <c r="V136" s="34"/>
      <c r="W136" s="34"/>
      <c r="X136" s="34"/>
      <c r="Y136" s="34"/>
      <c r="Z136" s="34"/>
      <c r="AA136" s="34"/>
      <c r="AB136" s="34"/>
      <c r="AC136" s="34"/>
      <c r="AD136" s="34"/>
      <c r="AE136" s="34"/>
      <c r="AR136" s="202" t="s">
        <v>455</v>
      </c>
      <c r="AT136" s="202" t="s">
        <v>184</v>
      </c>
      <c r="AU136" s="202" t="s">
        <v>81</v>
      </c>
      <c r="AY136" s="17" t="s">
        <v>181</v>
      </c>
      <c r="BE136" s="203">
        <f t="shared" si="4"/>
        <v>0</v>
      </c>
      <c r="BF136" s="203">
        <f t="shared" si="5"/>
        <v>0</v>
      </c>
      <c r="BG136" s="203">
        <f t="shared" si="6"/>
        <v>0</v>
      </c>
      <c r="BH136" s="203">
        <f t="shared" si="7"/>
        <v>0</v>
      </c>
      <c r="BI136" s="203">
        <f t="shared" si="8"/>
        <v>0</v>
      </c>
      <c r="BJ136" s="17" t="s">
        <v>81</v>
      </c>
      <c r="BK136" s="203">
        <f t="shared" si="9"/>
        <v>0</v>
      </c>
      <c r="BL136" s="17" t="s">
        <v>455</v>
      </c>
      <c r="BM136" s="202" t="s">
        <v>1026</v>
      </c>
    </row>
    <row r="137" spans="1:65" s="2" customFormat="1" ht="37.9" customHeight="1" x14ac:dyDescent="0.2">
      <c r="A137" s="34"/>
      <c r="B137" s="35"/>
      <c r="C137" s="191" t="s">
        <v>244</v>
      </c>
      <c r="D137" s="191" t="s">
        <v>184</v>
      </c>
      <c r="E137" s="192" t="s">
        <v>1027</v>
      </c>
      <c r="F137" s="193" t="s">
        <v>1028</v>
      </c>
      <c r="G137" s="194" t="s">
        <v>227</v>
      </c>
      <c r="H137" s="195">
        <v>2</v>
      </c>
      <c r="I137" s="196"/>
      <c r="J137" s="197">
        <f t="shared" si="0"/>
        <v>0</v>
      </c>
      <c r="K137" s="193" t="s">
        <v>188</v>
      </c>
      <c r="L137" s="39"/>
      <c r="M137" s="198" t="s">
        <v>1</v>
      </c>
      <c r="N137" s="199" t="s">
        <v>38</v>
      </c>
      <c r="O137" s="71"/>
      <c r="P137" s="200">
        <f t="shared" si="1"/>
        <v>0</v>
      </c>
      <c r="Q137" s="200">
        <v>0</v>
      </c>
      <c r="R137" s="200">
        <f t="shared" si="2"/>
        <v>0</v>
      </c>
      <c r="S137" s="200">
        <v>0</v>
      </c>
      <c r="T137" s="201">
        <f t="shared" si="3"/>
        <v>0</v>
      </c>
      <c r="U137" s="34"/>
      <c r="V137" s="34"/>
      <c r="W137" s="34"/>
      <c r="X137" s="34"/>
      <c r="Y137" s="34"/>
      <c r="Z137" s="34"/>
      <c r="AA137" s="34"/>
      <c r="AB137" s="34"/>
      <c r="AC137" s="34"/>
      <c r="AD137" s="34"/>
      <c r="AE137" s="34"/>
      <c r="AR137" s="202" t="s">
        <v>455</v>
      </c>
      <c r="AT137" s="202" t="s">
        <v>184</v>
      </c>
      <c r="AU137" s="202" t="s">
        <v>81</v>
      </c>
      <c r="AY137" s="17" t="s">
        <v>181</v>
      </c>
      <c r="BE137" s="203">
        <f t="shared" si="4"/>
        <v>0</v>
      </c>
      <c r="BF137" s="203">
        <f t="shared" si="5"/>
        <v>0</v>
      </c>
      <c r="BG137" s="203">
        <f t="shared" si="6"/>
        <v>0</v>
      </c>
      <c r="BH137" s="203">
        <f t="shared" si="7"/>
        <v>0</v>
      </c>
      <c r="BI137" s="203">
        <f t="shared" si="8"/>
        <v>0</v>
      </c>
      <c r="BJ137" s="17" t="s">
        <v>81</v>
      </c>
      <c r="BK137" s="203">
        <f t="shared" si="9"/>
        <v>0</v>
      </c>
      <c r="BL137" s="17" t="s">
        <v>455</v>
      </c>
      <c r="BM137" s="202" t="s">
        <v>1029</v>
      </c>
    </row>
    <row r="138" spans="1:65" s="2" customFormat="1" ht="101.25" customHeight="1" x14ac:dyDescent="0.2">
      <c r="A138" s="34"/>
      <c r="B138" s="35"/>
      <c r="C138" s="191" t="s">
        <v>249</v>
      </c>
      <c r="D138" s="191" t="s">
        <v>184</v>
      </c>
      <c r="E138" s="192" t="s">
        <v>1030</v>
      </c>
      <c r="F138" s="193" t="s">
        <v>1031</v>
      </c>
      <c r="G138" s="194" t="s">
        <v>227</v>
      </c>
      <c r="H138" s="195">
        <v>1</v>
      </c>
      <c r="I138" s="196"/>
      <c r="J138" s="197">
        <f t="shared" si="0"/>
        <v>0</v>
      </c>
      <c r="K138" s="193" t="s">
        <v>188</v>
      </c>
      <c r="L138" s="39"/>
      <c r="M138" s="198" t="s">
        <v>1</v>
      </c>
      <c r="N138" s="199" t="s">
        <v>38</v>
      </c>
      <c r="O138" s="71"/>
      <c r="P138" s="200">
        <f t="shared" si="1"/>
        <v>0</v>
      </c>
      <c r="Q138" s="200">
        <v>0</v>
      </c>
      <c r="R138" s="200">
        <f t="shared" si="2"/>
        <v>0</v>
      </c>
      <c r="S138" s="200">
        <v>0</v>
      </c>
      <c r="T138" s="201">
        <f t="shared" si="3"/>
        <v>0</v>
      </c>
      <c r="U138" s="34"/>
      <c r="V138" s="34"/>
      <c r="W138" s="34"/>
      <c r="X138" s="34"/>
      <c r="Y138" s="34"/>
      <c r="Z138" s="34"/>
      <c r="AA138" s="34"/>
      <c r="AB138" s="34"/>
      <c r="AC138" s="34"/>
      <c r="AD138" s="34"/>
      <c r="AE138" s="34"/>
      <c r="AR138" s="202" t="s">
        <v>455</v>
      </c>
      <c r="AT138" s="202" t="s">
        <v>184</v>
      </c>
      <c r="AU138" s="202" t="s">
        <v>81</v>
      </c>
      <c r="AY138" s="17" t="s">
        <v>181</v>
      </c>
      <c r="BE138" s="203">
        <f t="shared" si="4"/>
        <v>0</v>
      </c>
      <c r="BF138" s="203">
        <f t="shared" si="5"/>
        <v>0</v>
      </c>
      <c r="BG138" s="203">
        <f t="shared" si="6"/>
        <v>0</v>
      </c>
      <c r="BH138" s="203">
        <f t="shared" si="7"/>
        <v>0</v>
      </c>
      <c r="BI138" s="203">
        <f t="shared" si="8"/>
        <v>0</v>
      </c>
      <c r="BJ138" s="17" t="s">
        <v>81</v>
      </c>
      <c r="BK138" s="203">
        <f t="shared" si="9"/>
        <v>0</v>
      </c>
      <c r="BL138" s="17" t="s">
        <v>455</v>
      </c>
      <c r="BM138" s="202" t="s">
        <v>1032</v>
      </c>
    </row>
    <row r="139" spans="1:65" s="2" customFormat="1" ht="114.95" customHeight="1" x14ac:dyDescent="0.2">
      <c r="A139" s="34"/>
      <c r="B139" s="35"/>
      <c r="C139" s="191" t="s">
        <v>253</v>
      </c>
      <c r="D139" s="191" t="s">
        <v>184</v>
      </c>
      <c r="E139" s="192" t="s">
        <v>1033</v>
      </c>
      <c r="F139" s="193" t="s">
        <v>1034</v>
      </c>
      <c r="G139" s="194" t="s">
        <v>227</v>
      </c>
      <c r="H139" s="195">
        <v>1</v>
      </c>
      <c r="I139" s="196"/>
      <c r="J139" s="197">
        <f t="shared" si="0"/>
        <v>0</v>
      </c>
      <c r="K139" s="193" t="s">
        <v>188</v>
      </c>
      <c r="L139" s="39"/>
      <c r="M139" s="198" t="s">
        <v>1</v>
      </c>
      <c r="N139" s="199" t="s">
        <v>38</v>
      </c>
      <c r="O139" s="71"/>
      <c r="P139" s="200">
        <f t="shared" si="1"/>
        <v>0</v>
      </c>
      <c r="Q139" s="200">
        <v>0</v>
      </c>
      <c r="R139" s="200">
        <f t="shared" si="2"/>
        <v>0</v>
      </c>
      <c r="S139" s="200">
        <v>0</v>
      </c>
      <c r="T139" s="201">
        <f t="shared" si="3"/>
        <v>0</v>
      </c>
      <c r="U139" s="34"/>
      <c r="V139" s="34"/>
      <c r="W139" s="34"/>
      <c r="X139" s="34"/>
      <c r="Y139" s="34"/>
      <c r="Z139" s="34"/>
      <c r="AA139" s="34"/>
      <c r="AB139" s="34"/>
      <c r="AC139" s="34"/>
      <c r="AD139" s="34"/>
      <c r="AE139" s="34"/>
      <c r="AR139" s="202" t="s">
        <v>455</v>
      </c>
      <c r="AT139" s="202" t="s">
        <v>184</v>
      </c>
      <c r="AU139" s="202" t="s">
        <v>81</v>
      </c>
      <c r="AY139" s="17" t="s">
        <v>181</v>
      </c>
      <c r="BE139" s="203">
        <f t="shared" si="4"/>
        <v>0</v>
      </c>
      <c r="BF139" s="203">
        <f t="shared" si="5"/>
        <v>0</v>
      </c>
      <c r="BG139" s="203">
        <f t="shared" si="6"/>
        <v>0</v>
      </c>
      <c r="BH139" s="203">
        <f t="shared" si="7"/>
        <v>0</v>
      </c>
      <c r="BI139" s="203">
        <f t="shared" si="8"/>
        <v>0</v>
      </c>
      <c r="BJ139" s="17" t="s">
        <v>81</v>
      </c>
      <c r="BK139" s="203">
        <f t="shared" si="9"/>
        <v>0</v>
      </c>
      <c r="BL139" s="17" t="s">
        <v>455</v>
      </c>
      <c r="BM139" s="202" t="s">
        <v>1035</v>
      </c>
    </row>
    <row r="140" spans="1:65" s="2" customFormat="1" ht="62.65" customHeight="1" x14ac:dyDescent="0.2">
      <c r="A140" s="34"/>
      <c r="B140" s="35"/>
      <c r="C140" s="191" t="s">
        <v>258</v>
      </c>
      <c r="D140" s="191" t="s">
        <v>184</v>
      </c>
      <c r="E140" s="192" t="s">
        <v>1036</v>
      </c>
      <c r="F140" s="193" t="s">
        <v>1037</v>
      </c>
      <c r="G140" s="194" t="s">
        <v>227</v>
      </c>
      <c r="H140" s="195">
        <v>1</v>
      </c>
      <c r="I140" s="196"/>
      <c r="J140" s="197">
        <f t="shared" si="0"/>
        <v>0</v>
      </c>
      <c r="K140" s="193" t="s">
        <v>188</v>
      </c>
      <c r="L140" s="39"/>
      <c r="M140" s="198" t="s">
        <v>1</v>
      </c>
      <c r="N140" s="199" t="s">
        <v>38</v>
      </c>
      <c r="O140" s="71"/>
      <c r="P140" s="200">
        <f t="shared" si="1"/>
        <v>0</v>
      </c>
      <c r="Q140" s="200">
        <v>0</v>
      </c>
      <c r="R140" s="200">
        <f t="shared" si="2"/>
        <v>0</v>
      </c>
      <c r="S140" s="200">
        <v>0</v>
      </c>
      <c r="T140" s="201">
        <f t="shared" si="3"/>
        <v>0</v>
      </c>
      <c r="U140" s="34"/>
      <c r="V140" s="34"/>
      <c r="W140" s="34"/>
      <c r="X140" s="34"/>
      <c r="Y140" s="34"/>
      <c r="Z140" s="34"/>
      <c r="AA140" s="34"/>
      <c r="AB140" s="34"/>
      <c r="AC140" s="34"/>
      <c r="AD140" s="34"/>
      <c r="AE140" s="34"/>
      <c r="AR140" s="202" t="s">
        <v>455</v>
      </c>
      <c r="AT140" s="202" t="s">
        <v>184</v>
      </c>
      <c r="AU140" s="202" t="s">
        <v>81</v>
      </c>
      <c r="AY140" s="17" t="s">
        <v>181</v>
      </c>
      <c r="BE140" s="203">
        <f t="shared" si="4"/>
        <v>0</v>
      </c>
      <c r="BF140" s="203">
        <f t="shared" si="5"/>
        <v>0</v>
      </c>
      <c r="BG140" s="203">
        <f t="shared" si="6"/>
        <v>0</v>
      </c>
      <c r="BH140" s="203">
        <f t="shared" si="7"/>
        <v>0</v>
      </c>
      <c r="BI140" s="203">
        <f t="shared" si="8"/>
        <v>0</v>
      </c>
      <c r="BJ140" s="17" t="s">
        <v>81</v>
      </c>
      <c r="BK140" s="203">
        <f t="shared" si="9"/>
        <v>0</v>
      </c>
      <c r="BL140" s="17" t="s">
        <v>455</v>
      </c>
      <c r="BM140" s="202" t="s">
        <v>1038</v>
      </c>
    </row>
    <row r="141" spans="1:65" s="2" customFormat="1" ht="44.25" customHeight="1" x14ac:dyDescent="0.2">
      <c r="A141" s="34"/>
      <c r="B141" s="35"/>
      <c r="C141" s="191" t="s">
        <v>8</v>
      </c>
      <c r="D141" s="191" t="s">
        <v>184</v>
      </c>
      <c r="E141" s="192" t="s">
        <v>1039</v>
      </c>
      <c r="F141" s="193" t="s">
        <v>1040</v>
      </c>
      <c r="G141" s="194" t="s">
        <v>227</v>
      </c>
      <c r="H141" s="195">
        <v>1</v>
      </c>
      <c r="I141" s="196"/>
      <c r="J141" s="197">
        <f t="shared" si="0"/>
        <v>0</v>
      </c>
      <c r="K141" s="193" t="s">
        <v>188</v>
      </c>
      <c r="L141" s="39"/>
      <c r="M141" s="198" t="s">
        <v>1</v>
      </c>
      <c r="N141" s="199" t="s">
        <v>38</v>
      </c>
      <c r="O141" s="71"/>
      <c r="P141" s="200">
        <f t="shared" si="1"/>
        <v>0</v>
      </c>
      <c r="Q141" s="200">
        <v>0</v>
      </c>
      <c r="R141" s="200">
        <f t="shared" si="2"/>
        <v>0</v>
      </c>
      <c r="S141" s="200">
        <v>0</v>
      </c>
      <c r="T141" s="201">
        <f t="shared" si="3"/>
        <v>0</v>
      </c>
      <c r="U141" s="34"/>
      <c r="V141" s="34"/>
      <c r="W141" s="34"/>
      <c r="X141" s="34"/>
      <c r="Y141" s="34"/>
      <c r="Z141" s="34"/>
      <c r="AA141" s="34"/>
      <c r="AB141" s="34"/>
      <c r="AC141" s="34"/>
      <c r="AD141" s="34"/>
      <c r="AE141" s="34"/>
      <c r="AR141" s="202" t="s">
        <v>455</v>
      </c>
      <c r="AT141" s="202" t="s">
        <v>184</v>
      </c>
      <c r="AU141" s="202" t="s">
        <v>81</v>
      </c>
      <c r="AY141" s="17" t="s">
        <v>181</v>
      </c>
      <c r="BE141" s="203">
        <f t="shared" si="4"/>
        <v>0</v>
      </c>
      <c r="BF141" s="203">
        <f t="shared" si="5"/>
        <v>0</v>
      </c>
      <c r="BG141" s="203">
        <f t="shared" si="6"/>
        <v>0</v>
      </c>
      <c r="BH141" s="203">
        <f t="shared" si="7"/>
        <v>0</v>
      </c>
      <c r="BI141" s="203">
        <f t="shared" si="8"/>
        <v>0</v>
      </c>
      <c r="BJ141" s="17" t="s">
        <v>81</v>
      </c>
      <c r="BK141" s="203">
        <f t="shared" si="9"/>
        <v>0</v>
      </c>
      <c r="BL141" s="17" t="s">
        <v>455</v>
      </c>
      <c r="BM141" s="202" t="s">
        <v>1041</v>
      </c>
    </row>
    <row r="142" spans="1:65" s="2" customFormat="1" ht="49.15" customHeight="1" x14ac:dyDescent="0.2">
      <c r="A142" s="34"/>
      <c r="B142" s="35"/>
      <c r="C142" s="191" t="s">
        <v>269</v>
      </c>
      <c r="D142" s="191" t="s">
        <v>184</v>
      </c>
      <c r="E142" s="192" t="s">
        <v>1042</v>
      </c>
      <c r="F142" s="193" t="s">
        <v>1043</v>
      </c>
      <c r="G142" s="194" t="s">
        <v>227</v>
      </c>
      <c r="H142" s="195">
        <v>1</v>
      </c>
      <c r="I142" s="196"/>
      <c r="J142" s="197">
        <f t="shared" si="0"/>
        <v>0</v>
      </c>
      <c r="K142" s="193" t="s">
        <v>188</v>
      </c>
      <c r="L142" s="39"/>
      <c r="M142" s="198" t="s">
        <v>1</v>
      </c>
      <c r="N142" s="199" t="s">
        <v>38</v>
      </c>
      <c r="O142" s="71"/>
      <c r="P142" s="200">
        <f t="shared" si="1"/>
        <v>0</v>
      </c>
      <c r="Q142" s="200">
        <v>0</v>
      </c>
      <c r="R142" s="200">
        <f t="shared" si="2"/>
        <v>0</v>
      </c>
      <c r="S142" s="200">
        <v>0</v>
      </c>
      <c r="T142" s="201">
        <f t="shared" si="3"/>
        <v>0</v>
      </c>
      <c r="U142" s="34"/>
      <c r="V142" s="34"/>
      <c r="W142" s="34"/>
      <c r="X142" s="34"/>
      <c r="Y142" s="34"/>
      <c r="Z142" s="34"/>
      <c r="AA142" s="34"/>
      <c r="AB142" s="34"/>
      <c r="AC142" s="34"/>
      <c r="AD142" s="34"/>
      <c r="AE142" s="34"/>
      <c r="AR142" s="202" t="s">
        <v>455</v>
      </c>
      <c r="AT142" s="202" t="s">
        <v>184</v>
      </c>
      <c r="AU142" s="202" t="s">
        <v>81</v>
      </c>
      <c r="AY142" s="17" t="s">
        <v>181</v>
      </c>
      <c r="BE142" s="203">
        <f t="shared" si="4"/>
        <v>0</v>
      </c>
      <c r="BF142" s="203">
        <f t="shared" si="5"/>
        <v>0</v>
      </c>
      <c r="BG142" s="203">
        <f t="shared" si="6"/>
        <v>0</v>
      </c>
      <c r="BH142" s="203">
        <f t="shared" si="7"/>
        <v>0</v>
      </c>
      <c r="BI142" s="203">
        <f t="shared" si="8"/>
        <v>0</v>
      </c>
      <c r="BJ142" s="17" t="s">
        <v>81</v>
      </c>
      <c r="BK142" s="203">
        <f t="shared" si="9"/>
        <v>0</v>
      </c>
      <c r="BL142" s="17" t="s">
        <v>455</v>
      </c>
      <c r="BM142" s="202" t="s">
        <v>1044</v>
      </c>
    </row>
    <row r="143" spans="1:65" s="2" customFormat="1" ht="49.15" customHeight="1" x14ac:dyDescent="0.2">
      <c r="A143" s="34"/>
      <c r="B143" s="35"/>
      <c r="C143" s="191" t="s">
        <v>276</v>
      </c>
      <c r="D143" s="191" t="s">
        <v>184</v>
      </c>
      <c r="E143" s="192" t="s">
        <v>1045</v>
      </c>
      <c r="F143" s="193" t="s">
        <v>1046</v>
      </c>
      <c r="G143" s="194" t="s">
        <v>1047</v>
      </c>
      <c r="H143" s="195">
        <v>8</v>
      </c>
      <c r="I143" s="196"/>
      <c r="J143" s="197">
        <f t="shared" si="0"/>
        <v>0</v>
      </c>
      <c r="K143" s="193" t="s">
        <v>188</v>
      </c>
      <c r="L143" s="39"/>
      <c r="M143" s="198" t="s">
        <v>1</v>
      </c>
      <c r="N143" s="199" t="s">
        <v>38</v>
      </c>
      <c r="O143" s="71"/>
      <c r="P143" s="200">
        <f t="shared" si="1"/>
        <v>0</v>
      </c>
      <c r="Q143" s="200">
        <v>0</v>
      </c>
      <c r="R143" s="200">
        <f t="shared" si="2"/>
        <v>0</v>
      </c>
      <c r="S143" s="200">
        <v>0</v>
      </c>
      <c r="T143" s="201">
        <f t="shared" si="3"/>
        <v>0</v>
      </c>
      <c r="U143" s="34"/>
      <c r="V143" s="34"/>
      <c r="W143" s="34"/>
      <c r="X143" s="34"/>
      <c r="Y143" s="34"/>
      <c r="Z143" s="34"/>
      <c r="AA143" s="34"/>
      <c r="AB143" s="34"/>
      <c r="AC143" s="34"/>
      <c r="AD143" s="34"/>
      <c r="AE143" s="34"/>
      <c r="AR143" s="202" t="s">
        <v>455</v>
      </c>
      <c r="AT143" s="202" t="s">
        <v>184</v>
      </c>
      <c r="AU143" s="202" t="s">
        <v>81</v>
      </c>
      <c r="AY143" s="17" t="s">
        <v>181</v>
      </c>
      <c r="BE143" s="203">
        <f t="shared" si="4"/>
        <v>0</v>
      </c>
      <c r="BF143" s="203">
        <f t="shared" si="5"/>
        <v>0</v>
      </c>
      <c r="BG143" s="203">
        <f t="shared" si="6"/>
        <v>0</v>
      </c>
      <c r="BH143" s="203">
        <f t="shared" si="7"/>
        <v>0</v>
      </c>
      <c r="BI143" s="203">
        <f t="shared" si="8"/>
        <v>0</v>
      </c>
      <c r="BJ143" s="17" t="s">
        <v>81</v>
      </c>
      <c r="BK143" s="203">
        <f t="shared" si="9"/>
        <v>0</v>
      </c>
      <c r="BL143" s="17" t="s">
        <v>455</v>
      </c>
      <c r="BM143" s="202" t="s">
        <v>1048</v>
      </c>
    </row>
    <row r="144" spans="1:65" s="2" customFormat="1" ht="76.349999999999994" customHeight="1" x14ac:dyDescent="0.2">
      <c r="A144" s="34"/>
      <c r="B144" s="35"/>
      <c r="C144" s="191" t="s">
        <v>282</v>
      </c>
      <c r="D144" s="191" t="s">
        <v>184</v>
      </c>
      <c r="E144" s="192" t="s">
        <v>1049</v>
      </c>
      <c r="F144" s="193" t="s">
        <v>1050</v>
      </c>
      <c r="G144" s="194" t="s">
        <v>1047</v>
      </c>
      <c r="H144" s="195">
        <v>1</v>
      </c>
      <c r="I144" s="196"/>
      <c r="J144" s="197">
        <f t="shared" si="0"/>
        <v>0</v>
      </c>
      <c r="K144" s="193" t="s">
        <v>188</v>
      </c>
      <c r="L144" s="39"/>
      <c r="M144" s="198" t="s">
        <v>1</v>
      </c>
      <c r="N144" s="199" t="s">
        <v>38</v>
      </c>
      <c r="O144" s="71"/>
      <c r="P144" s="200">
        <f t="shared" si="1"/>
        <v>0</v>
      </c>
      <c r="Q144" s="200">
        <v>0</v>
      </c>
      <c r="R144" s="200">
        <f t="shared" si="2"/>
        <v>0</v>
      </c>
      <c r="S144" s="200">
        <v>0</v>
      </c>
      <c r="T144" s="201">
        <f t="shared" si="3"/>
        <v>0</v>
      </c>
      <c r="U144" s="34"/>
      <c r="V144" s="34"/>
      <c r="W144" s="34"/>
      <c r="X144" s="34"/>
      <c r="Y144" s="34"/>
      <c r="Z144" s="34"/>
      <c r="AA144" s="34"/>
      <c r="AB144" s="34"/>
      <c r="AC144" s="34"/>
      <c r="AD144" s="34"/>
      <c r="AE144" s="34"/>
      <c r="AR144" s="202" t="s">
        <v>455</v>
      </c>
      <c r="AT144" s="202" t="s">
        <v>184</v>
      </c>
      <c r="AU144" s="202" t="s">
        <v>81</v>
      </c>
      <c r="AY144" s="17" t="s">
        <v>181</v>
      </c>
      <c r="BE144" s="203">
        <f t="shared" si="4"/>
        <v>0</v>
      </c>
      <c r="BF144" s="203">
        <f t="shared" si="5"/>
        <v>0</v>
      </c>
      <c r="BG144" s="203">
        <f t="shared" si="6"/>
        <v>0</v>
      </c>
      <c r="BH144" s="203">
        <f t="shared" si="7"/>
        <v>0</v>
      </c>
      <c r="BI144" s="203">
        <f t="shared" si="8"/>
        <v>0</v>
      </c>
      <c r="BJ144" s="17" t="s">
        <v>81</v>
      </c>
      <c r="BK144" s="203">
        <f t="shared" si="9"/>
        <v>0</v>
      </c>
      <c r="BL144" s="17" t="s">
        <v>455</v>
      </c>
      <c r="BM144" s="202" t="s">
        <v>1051</v>
      </c>
    </row>
    <row r="145" spans="1:65" s="2" customFormat="1" ht="142.15" customHeight="1" x14ac:dyDescent="0.2">
      <c r="A145" s="34"/>
      <c r="B145" s="35"/>
      <c r="C145" s="191" t="s">
        <v>288</v>
      </c>
      <c r="D145" s="191" t="s">
        <v>184</v>
      </c>
      <c r="E145" s="192" t="s">
        <v>925</v>
      </c>
      <c r="F145" s="193" t="s">
        <v>926</v>
      </c>
      <c r="G145" s="194" t="s">
        <v>215</v>
      </c>
      <c r="H145" s="195">
        <v>2.5</v>
      </c>
      <c r="I145" s="196"/>
      <c r="J145" s="197">
        <f t="shared" si="0"/>
        <v>0</v>
      </c>
      <c r="K145" s="193" t="s">
        <v>188</v>
      </c>
      <c r="L145" s="39"/>
      <c r="M145" s="198" t="s">
        <v>1</v>
      </c>
      <c r="N145" s="199" t="s">
        <v>38</v>
      </c>
      <c r="O145" s="71"/>
      <c r="P145" s="200">
        <f t="shared" si="1"/>
        <v>0</v>
      </c>
      <c r="Q145" s="200">
        <v>0</v>
      </c>
      <c r="R145" s="200">
        <f t="shared" si="2"/>
        <v>0</v>
      </c>
      <c r="S145" s="200">
        <v>0</v>
      </c>
      <c r="T145" s="201">
        <f t="shared" si="3"/>
        <v>0</v>
      </c>
      <c r="U145" s="34"/>
      <c r="V145" s="34"/>
      <c r="W145" s="34"/>
      <c r="X145" s="34"/>
      <c r="Y145" s="34"/>
      <c r="Z145" s="34"/>
      <c r="AA145" s="34"/>
      <c r="AB145" s="34"/>
      <c r="AC145" s="34"/>
      <c r="AD145" s="34"/>
      <c r="AE145" s="34"/>
      <c r="AR145" s="202" t="s">
        <v>455</v>
      </c>
      <c r="AT145" s="202" t="s">
        <v>184</v>
      </c>
      <c r="AU145" s="202" t="s">
        <v>81</v>
      </c>
      <c r="AY145" s="17" t="s">
        <v>181</v>
      </c>
      <c r="BE145" s="203">
        <f t="shared" si="4"/>
        <v>0</v>
      </c>
      <c r="BF145" s="203">
        <f t="shared" si="5"/>
        <v>0</v>
      </c>
      <c r="BG145" s="203">
        <f t="shared" si="6"/>
        <v>0</v>
      </c>
      <c r="BH145" s="203">
        <f t="shared" si="7"/>
        <v>0</v>
      </c>
      <c r="BI145" s="203">
        <f t="shared" si="8"/>
        <v>0</v>
      </c>
      <c r="BJ145" s="17" t="s">
        <v>81</v>
      </c>
      <c r="BK145" s="203">
        <f t="shared" si="9"/>
        <v>0</v>
      </c>
      <c r="BL145" s="17" t="s">
        <v>455</v>
      </c>
      <c r="BM145" s="202" t="s">
        <v>1052</v>
      </c>
    </row>
    <row r="146" spans="1:65" s="2" customFormat="1" ht="90" customHeight="1" x14ac:dyDescent="0.2">
      <c r="A146" s="34"/>
      <c r="B146" s="35"/>
      <c r="C146" s="191" t="s">
        <v>292</v>
      </c>
      <c r="D146" s="191" t="s">
        <v>184</v>
      </c>
      <c r="E146" s="192" t="s">
        <v>570</v>
      </c>
      <c r="F146" s="193" t="s">
        <v>571</v>
      </c>
      <c r="G146" s="194" t="s">
        <v>215</v>
      </c>
      <c r="H146" s="195">
        <v>6.93</v>
      </c>
      <c r="I146" s="196"/>
      <c r="J146" s="197">
        <f t="shared" si="0"/>
        <v>0</v>
      </c>
      <c r="K146" s="193" t="s">
        <v>188</v>
      </c>
      <c r="L146" s="39"/>
      <c r="M146" s="198" t="s">
        <v>1</v>
      </c>
      <c r="N146" s="199" t="s">
        <v>38</v>
      </c>
      <c r="O146" s="71"/>
      <c r="P146" s="200">
        <f t="shared" si="1"/>
        <v>0</v>
      </c>
      <c r="Q146" s="200">
        <v>0</v>
      </c>
      <c r="R146" s="200">
        <f t="shared" si="2"/>
        <v>0</v>
      </c>
      <c r="S146" s="200">
        <v>0</v>
      </c>
      <c r="T146" s="201">
        <f t="shared" si="3"/>
        <v>0</v>
      </c>
      <c r="U146" s="34"/>
      <c r="V146" s="34"/>
      <c r="W146" s="34"/>
      <c r="X146" s="34"/>
      <c r="Y146" s="34"/>
      <c r="Z146" s="34"/>
      <c r="AA146" s="34"/>
      <c r="AB146" s="34"/>
      <c r="AC146" s="34"/>
      <c r="AD146" s="34"/>
      <c r="AE146" s="34"/>
      <c r="AR146" s="202" t="s">
        <v>455</v>
      </c>
      <c r="AT146" s="202" t="s">
        <v>184</v>
      </c>
      <c r="AU146" s="202" t="s">
        <v>81</v>
      </c>
      <c r="AY146" s="17" t="s">
        <v>181</v>
      </c>
      <c r="BE146" s="203">
        <f t="shared" si="4"/>
        <v>0</v>
      </c>
      <c r="BF146" s="203">
        <f t="shared" si="5"/>
        <v>0</v>
      </c>
      <c r="BG146" s="203">
        <f t="shared" si="6"/>
        <v>0</v>
      </c>
      <c r="BH146" s="203">
        <f t="shared" si="7"/>
        <v>0</v>
      </c>
      <c r="BI146" s="203">
        <f t="shared" si="8"/>
        <v>0</v>
      </c>
      <c r="BJ146" s="17" t="s">
        <v>81</v>
      </c>
      <c r="BK146" s="203">
        <f t="shared" si="9"/>
        <v>0</v>
      </c>
      <c r="BL146" s="17" t="s">
        <v>455</v>
      </c>
      <c r="BM146" s="202" t="s">
        <v>1053</v>
      </c>
    </row>
    <row r="147" spans="1:65" s="2" customFormat="1" ht="37.9" customHeight="1" x14ac:dyDescent="0.2">
      <c r="A147" s="34"/>
      <c r="B147" s="35"/>
      <c r="C147" s="227" t="s">
        <v>7</v>
      </c>
      <c r="D147" s="227" t="s">
        <v>212</v>
      </c>
      <c r="E147" s="228" t="s">
        <v>1054</v>
      </c>
      <c r="F147" s="229" t="s">
        <v>1055</v>
      </c>
      <c r="G147" s="230" t="s">
        <v>222</v>
      </c>
      <c r="H147" s="231">
        <v>40</v>
      </c>
      <c r="I147" s="232"/>
      <c r="J147" s="233">
        <f t="shared" si="0"/>
        <v>0</v>
      </c>
      <c r="K147" s="229" t="s">
        <v>188</v>
      </c>
      <c r="L147" s="234"/>
      <c r="M147" s="235" t="s">
        <v>1</v>
      </c>
      <c r="N147" s="236" t="s">
        <v>38</v>
      </c>
      <c r="O147" s="71"/>
      <c r="P147" s="200">
        <f t="shared" si="1"/>
        <v>0</v>
      </c>
      <c r="Q147" s="200">
        <v>0</v>
      </c>
      <c r="R147" s="200">
        <f t="shared" si="2"/>
        <v>0</v>
      </c>
      <c r="S147" s="200">
        <v>0</v>
      </c>
      <c r="T147" s="201">
        <f t="shared" si="3"/>
        <v>0</v>
      </c>
      <c r="U147" s="34"/>
      <c r="V147" s="34"/>
      <c r="W147" s="34"/>
      <c r="X147" s="34"/>
      <c r="Y147" s="34"/>
      <c r="Z147" s="34"/>
      <c r="AA147" s="34"/>
      <c r="AB147" s="34"/>
      <c r="AC147" s="34"/>
      <c r="AD147" s="34"/>
      <c r="AE147" s="34"/>
      <c r="AR147" s="202" t="s">
        <v>216</v>
      </c>
      <c r="AT147" s="202" t="s">
        <v>212</v>
      </c>
      <c r="AU147" s="202" t="s">
        <v>81</v>
      </c>
      <c r="AY147" s="17" t="s">
        <v>181</v>
      </c>
      <c r="BE147" s="203">
        <f t="shared" si="4"/>
        <v>0</v>
      </c>
      <c r="BF147" s="203">
        <f t="shared" si="5"/>
        <v>0</v>
      </c>
      <c r="BG147" s="203">
        <f t="shared" si="6"/>
        <v>0</v>
      </c>
      <c r="BH147" s="203">
        <f t="shared" si="7"/>
        <v>0</v>
      </c>
      <c r="BI147" s="203">
        <f t="shared" si="8"/>
        <v>0</v>
      </c>
      <c r="BJ147" s="17" t="s">
        <v>81</v>
      </c>
      <c r="BK147" s="203">
        <f t="shared" si="9"/>
        <v>0</v>
      </c>
      <c r="BL147" s="17" t="s">
        <v>189</v>
      </c>
      <c r="BM147" s="202" t="s">
        <v>1056</v>
      </c>
    </row>
    <row r="148" spans="1:65" s="2" customFormat="1" ht="24.2" customHeight="1" x14ac:dyDescent="0.2">
      <c r="A148" s="34"/>
      <c r="B148" s="35"/>
      <c r="C148" s="227" t="s">
        <v>299</v>
      </c>
      <c r="D148" s="227" t="s">
        <v>212</v>
      </c>
      <c r="E148" s="228" t="s">
        <v>1057</v>
      </c>
      <c r="F148" s="229" t="s">
        <v>1058</v>
      </c>
      <c r="G148" s="230" t="s">
        <v>222</v>
      </c>
      <c r="H148" s="231">
        <v>120</v>
      </c>
      <c r="I148" s="232"/>
      <c r="J148" s="233">
        <f t="shared" si="0"/>
        <v>0</v>
      </c>
      <c r="K148" s="229" t="s">
        <v>188</v>
      </c>
      <c r="L148" s="234"/>
      <c r="M148" s="235" t="s">
        <v>1</v>
      </c>
      <c r="N148" s="236" t="s">
        <v>38</v>
      </c>
      <c r="O148" s="71"/>
      <c r="P148" s="200">
        <f t="shared" si="1"/>
        <v>0</v>
      </c>
      <c r="Q148" s="200">
        <v>0</v>
      </c>
      <c r="R148" s="200">
        <f t="shared" si="2"/>
        <v>0</v>
      </c>
      <c r="S148" s="200">
        <v>0</v>
      </c>
      <c r="T148" s="201">
        <f t="shared" si="3"/>
        <v>0</v>
      </c>
      <c r="U148" s="34"/>
      <c r="V148" s="34"/>
      <c r="W148" s="34"/>
      <c r="X148" s="34"/>
      <c r="Y148" s="34"/>
      <c r="Z148" s="34"/>
      <c r="AA148" s="34"/>
      <c r="AB148" s="34"/>
      <c r="AC148" s="34"/>
      <c r="AD148" s="34"/>
      <c r="AE148" s="34"/>
      <c r="AR148" s="202" t="s">
        <v>216</v>
      </c>
      <c r="AT148" s="202" t="s">
        <v>212</v>
      </c>
      <c r="AU148" s="202" t="s">
        <v>81</v>
      </c>
      <c r="AY148" s="17" t="s">
        <v>181</v>
      </c>
      <c r="BE148" s="203">
        <f t="shared" si="4"/>
        <v>0</v>
      </c>
      <c r="BF148" s="203">
        <f t="shared" si="5"/>
        <v>0</v>
      </c>
      <c r="BG148" s="203">
        <f t="shared" si="6"/>
        <v>0</v>
      </c>
      <c r="BH148" s="203">
        <f t="shared" si="7"/>
        <v>0</v>
      </c>
      <c r="BI148" s="203">
        <f t="shared" si="8"/>
        <v>0</v>
      </c>
      <c r="BJ148" s="17" t="s">
        <v>81</v>
      </c>
      <c r="BK148" s="203">
        <f t="shared" si="9"/>
        <v>0</v>
      </c>
      <c r="BL148" s="17" t="s">
        <v>189</v>
      </c>
      <c r="BM148" s="202" t="s">
        <v>1059</v>
      </c>
    </row>
    <row r="149" spans="1:65" s="2" customFormat="1" ht="66.75" customHeight="1" x14ac:dyDescent="0.2">
      <c r="A149" s="34"/>
      <c r="B149" s="35"/>
      <c r="C149" s="227" t="s">
        <v>305</v>
      </c>
      <c r="D149" s="227" t="s">
        <v>212</v>
      </c>
      <c r="E149" s="228" t="s">
        <v>1060</v>
      </c>
      <c r="F149" s="229" t="s">
        <v>1061</v>
      </c>
      <c r="G149" s="230" t="s">
        <v>227</v>
      </c>
      <c r="H149" s="231">
        <v>4</v>
      </c>
      <c r="I149" s="232"/>
      <c r="J149" s="233">
        <f t="shared" si="0"/>
        <v>0</v>
      </c>
      <c r="K149" s="229" t="s">
        <v>188</v>
      </c>
      <c r="L149" s="234"/>
      <c r="M149" s="235" t="s">
        <v>1</v>
      </c>
      <c r="N149" s="236" t="s">
        <v>38</v>
      </c>
      <c r="O149" s="71"/>
      <c r="P149" s="200">
        <f t="shared" si="1"/>
        <v>0</v>
      </c>
      <c r="Q149" s="200">
        <v>0</v>
      </c>
      <c r="R149" s="200">
        <f t="shared" si="2"/>
        <v>0</v>
      </c>
      <c r="S149" s="200">
        <v>0</v>
      </c>
      <c r="T149" s="201">
        <f t="shared" si="3"/>
        <v>0</v>
      </c>
      <c r="U149" s="34"/>
      <c r="V149" s="34"/>
      <c r="W149" s="34"/>
      <c r="X149" s="34"/>
      <c r="Y149" s="34"/>
      <c r="Z149" s="34"/>
      <c r="AA149" s="34"/>
      <c r="AB149" s="34"/>
      <c r="AC149" s="34"/>
      <c r="AD149" s="34"/>
      <c r="AE149" s="34"/>
      <c r="AR149" s="202" t="s">
        <v>216</v>
      </c>
      <c r="AT149" s="202" t="s">
        <v>212</v>
      </c>
      <c r="AU149" s="202" t="s">
        <v>81</v>
      </c>
      <c r="AY149" s="17" t="s">
        <v>181</v>
      </c>
      <c r="BE149" s="203">
        <f t="shared" si="4"/>
        <v>0</v>
      </c>
      <c r="BF149" s="203">
        <f t="shared" si="5"/>
        <v>0</v>
      </c>
      <c r="BG149" s="203">
        <f t="shared" si="6"/>
        <v>0</v>
      </c>
      <c r="BH149" s="203">
        <f t="shared" si="7"/>
        <v>0</v>
      </c>
      <c r="BI149" s="203">
        <f t="shared" si="8"/>
        <v>0</v>
      </c>
      <c r="BJ149" s="17" t="s">
        <v>81</v>
      </c>
      <c r="BK149" s="203">
        <f t="shared" si="9"/>
        <v>0</v>
      </c>
      <c r="BL149" s="17" t="s">
        <v>189</v>
      </c>
      <c r="BM149" s="202" t="s">
        <v>1062</v>
      </c>
    </row>
    <row r="150" spans="1:65" s="2" customFormat="1" ht="66.75" customHeight="1" x14ac:dyDescent="0.2">
      <c r="A150" s="34"/>
      <c r="B150" s="35"/>
      <c r="C150" s="227" t="s">
        <v>316</v>
      </c>
      <c r="D150" s="227" t="s">
        <v>212</v>
      </c>
      <c r="E150" s="228" t="s">
        <v>1063</v>
      </c>
      <c r="F150" s="229" t="s">
        <v>1064</v>
      </c>
      <c r="G150" s="230" t="s">
        <v>227</v>
      </c>
      <c r="H150" s="231">
        <v>4</v>
      </c>
      <c r="I150" s="232"/>
      <c r="J150" s="233">
        <f t="shared" si="0"/>
        <v>0</v>
      </c>
      <c r="K150" s="229" t="s">
        <v>188</v>
      </c>
      <c r="L150" s="234"/>
      <c r="M150" s="235" t="s">
        <v>1</v>
      </c>
      <c r="N150" s="236" t="s">
        <v>38</v>
      </c>
      <c r="O150" s="71"/>
      <c r="P150" s="200">
        <f t="shared" si="1"/>
        <v>0</v>
      </c>
      <c r="Q150" s="200">
        <v>0</v>
      </c>
      <c r="R150" s="200">
        <f t="shared" si="2"/>
        <v>0</v>
      </c>
      <c r="S150" s="200">
        <v>0</v>
      </c>
      <c r="T150" s="201">
        <f t="shared" si="3"/>
        <v>0</v>
      </c>
      <c r="U150" s="34"/>
      <c r="V150" s="34"/>
      <c r="W150" s="34"/>
      <c r="X150" s="34"/>
      <c r="Y150" s="34"/>
      <c r="Z150" s="34"/>
      <c r="AA150" s="34"/>
      <c r="AB150" s="34"/>
      <c r="AC150" s="34"/>
      <c r="AD150" s="34"/>
      <c r="AE150" s="34"/>
      <c r="AR150" s="202" t="s">
        <v>216</v>
      </c>
      <c r="AT150" s="202" t="s">
        <v>212</v>
      </c>
      <c r="AU150" s="202" t="s">
        <v>81</v>
      </c>
      <c r="AY150" s="17" t="s">
        <v>181</v>
      </c>
      <c r="BE150" s="203">
        <f t="shared" si="4"/>
        <v>0</v>
      </c>
      <c r="BF150" s="203">
        <f t="shared" si="5"/>
        <v>0</v>
      </c>
      <c r="BG150" s="203">
        <f t="shared" si="6"/>
        <v>0</v>
      </c>
      <c r="BH150" s="203">
        <f t="shared" si="7"/>
        <v>0</v>
      </c>
      <c r="BI150" s="203">
        <f t="shared" si="8"/>
        <v>0</v>
      </c>
      <c r="BJ150" s="17" t="s">
        <v>81</v>
      </c>
      <c r="BK150" s="203">
        <f t="shared" si="9"/>
        <v>0</v>
      </c>
      <c r="BL150" s="17" t="s">
        <v>189</v>
      </c>
      <c r="BM150" s="202" t="s">
        <v>1065</v>
      </c>
    </row>
    <row r="151" spans="1:65" s="2" customFormat="1" ht="33" customHeight="1" x14ac:dyDescent="0.2">
      <c r="A151" s="34"/>
      <c r="B151" s="35"/>
      <c r="C151" s="227" t="s">
        <v>322</v>
      </c>
      <c r="D151" s="227" t="s">
        <v>212</v>
      </c>
      <c r="E151" s="228" t="s">
        <v>1066</v>
      </c>
      <c r="F151" s="229" t="s">
        <v>1067</v>
      </c>
      <c r="G151" s="230" t="s">
        <v>227</v>
      </c>
      <c r="H151" s="231">
        <v>4</v>
      </c>
      <c r="I151" s="232"/>
      <c r="J151" s="233">
        <f t="shared" si="0"/>
        <v>0</v>
      </c>
      <c r="K151" s="229" t="s">
        <v>188</v>
      </c>
      <c r="L151" s="234"/>
      <c r="M151" s="235" t="s">
        <v>1</v>
      </c>
      <c r="N151" s="236" t="s">
        <v>38</v>
      </c>
      <c r="O151" s="71"/>
      <c r="P151" s="200">
        <f t="shared" si="1"/>
        <v>0</v>
      </c>
      <c r="Q151" s="200">
        <v>0</v>
      </c>
      <c r="R151" s="200">
        <f t="shared" si="2"/>
        <v>0</v>
      </c>
      <c r="S151" s="200">
        <v>0</v>
      </c>
      <c r="T151" s="201">
        <f t="shared" si="3"/>
        <v>0</v>
      </c>
      <c r="U151" s="34"/>
      <c r="V151" s="34"/>
      <c r="W151" s="34"/>
      <c r="X151" s="34"/>
      <c r="Y151" s="34"/>
      <c r="Z151" s="34"/>
      <c r="AA151" s="34"/>
      <c r="AB151" s="34"/>
      <c r="AC151" s="34"/>
      <c r="AD151" s="34"/>
      <c r="AE151" s="34"/>
      <c r="AR151" s="202" t="s">
        <v>216</v>
      </c>
      <c r="AT151" s="202" t="s">
        <v>212</v>
      </c>
      <c r="AU151" s="202" t="s">
        <v>81</v>
      </c>
      <c r="AY151" s="17" t="s">
        <v>181</v>
      </c>
      <c r="BE151" s="203">
        <f t="shared" si="4"/>
        <v>0</v>
      </c>
      <c r="BF151" s="203">
        <f t="shared" si="5"/>
        <v>0</v>
      </c>
      <c r="BG151" s="203">
        <f t="shared" si="6"/>
        <v>0</v>
      </c>
      <c r="BH151" s="203">
        <f t="shared" si="7"/>
        <v>0</v>
      </c>
      <c r="BI151" s="203">
        <f t="shared" si="8"/>
        <v>0</v>
      </c>
      <c r="BJ151" s="17" t="s">
        <v>81</v>
      </c>
      <c r="BK151" s="203">
        <f t="shared" si="9"/>
        <v>0</v>
      </c>
      <c r="BL151" s="17" t="s">
        <v>189</v>
      </c>
      <c r="BM151" s="202" t="s">
        <v>1068</v>
      </c>
    </row>
    <row r="152" spans="1:65" s="2" customFormat="1" ht="16.5" customHeight="1" x14ac:dyDescent="0.2">
      <c r="A152" s="34"/>
      <c r="B152" s="35"/>
      <c r="C152" s="227" t="s">
        <v>327</v>
      </c>
      <c r="D152" s="227" t="s">
        <v>212</v>
      </c>
      <c r="E152" s="228" t="s">
        <v>1069</v>
      </c>
      <c r="F152" s="229" t="s">
        <v>1070</v>
      </c>
      <c r="G152" s="230" t="s">
        <v>774</v>
      </c>
      <c r="H152" s="231">
        <v>157.5</v>
      </c>
      <c r="I152" s="232"/>
      <c r="J152" s="233">
        <f t="shared" si="0"/>
        <v>0</v>
      </c>
      <c r="K152" s="229" t="s">
        <v>188</v>
      </c>
      <c r="L152" s="234"/>
      <c r="M152" s="235" t="s">
        <v>1</v>
      </c>
      <c r="N152" s="236" t="s">
        <v>38</v>
      </c>
      <c r="O152" s="71"/>
      <c r="P152" s="200">
        <f t="shared" si="1"/>
        <v>0</v>
      </c>
      <c r="Q152" s="200">
        <v>0</v>
      </c>
      <c r="R152" s="200">
        <f t="shared" si="2"/>
        <v>0</v>
      </c>
      <c r="S152" s="200">
        <v>0</v>
      </c>
      <c r="T152" s="201">
        <f t="shared" si="3"/>
        <v>0</v>
      </c>
      <c r="U152" s="34"/>
      <c r="V152" s="34"/>
      <c r="W152" s="34"/>
      <c r="X152" s="34"/>
      <c r="Y152" s="34"/>
      <c r="Z152" s="34"/>
      <c r="AA152" s="34"/>
      <c r="AB152" s="34"/>
      <c r="AC152" s="34"/>
      <c r="AD152" s="34"/>
      <c r="AE152" s="34"/>
      <c r="AR152" s="202" t="s">
        <v>216</v>
      </c>
      <c r="AT152" s="202" t="s">
        <v>212</v>
      </c>
      <c r="AU152" s="202" t="s">
        <v>81</v>
      </c>
      <c r="AY152" s="17" t="s">
        <v>181</v>
      </c>
      <c r="BE152" s="203">
        <f t="shared" si="4"/>
        <v>0</v>
      </c>
      <c r="BF152" s="203">
        <f t="shared" si="5"/>
        <v>0</v>
      </c>
      <c r="BG152" s="203">
        <f t="shared" si="6"/>
        <v>0</v>
      </c>
      <c r="BH152" s="203">
        <f t="shared" si="7"/>
        <v>0</v>
      </c>
      <c r="BI152" s="203">
        <f t="shared" si="8"/>
        <v>0</v>
      </c>
      <c r="BJ152" s="17" t="s">
        <v>81</v>
      </c>
      <c r="BK152" s="203">
        <f t="shared" si="9"/>
        <v>0</v>
      </c>
      <c r="BL152" s="17" t="s">
        <v>189</v>
      </c>
      <c r="BM152" s="202" t="s">
        <v>1071</v>
      </c>
    </row>
    <row r="153" spans="1:65" s="2" customFormat="1" ht="24.2" customHeight="1" x14ac:dyDescent="0.2">
      <c r="A153" s="34"/>
      <c r="B153" s="35"/>
      <c r="C153" s="227" t="s">
        <v>332</v>
      </c>
      <c r="D153" s="227" t="s">
        <v>212</v>
      </c>
      <c r="E153" s="228" t="s">
        <v>1072</v>
      </c>
      <c r="F153" s="229" t="s">
        <v>1073</v>
      </c>
      <c r="G153" s="230" t="s">
        <v>222</v>
      </c>
      <c r="H153" s="231">
        <v>120</v>
      </c>
      <c r="I153" s="232"/>
      <c r="J153" s="233">
        <f t="shared" si="0"/>
        <v>0</v>
      </c>
      <c r="K153" s="229" t="s">
        <v>188</v>
      </c>
      <c r="L153" s="234"/>
      <c r="M153" s="235" t="s">
        <v>1</v>
      </c>
      <c r="N153" s="236" t="s">
        <v>38</v>
      </c>
      <c r="O153" s="71"/>
      <c r="P153" s="200">
        <f t="shared" si="1"/>
        <v>0</v>
      </c>
      <c r="Q153" s="200">
        <v>0</v>
      </c>
      <c r="R153" s="200">
        <f t="shared" si="2"/>
        <v>0</v>
      </c>
      <c r="S153" s="200">
        <v>0</v>
      </c>
      <c r="T153" s="201">
        <f t="shared" si="3"/>
        <v>0</v>
      </c>
      <c r="U153" s="34"/>
      <c r="V153" s="34"/>
      <c r="W153" s="34"/>
      <c r="X153" s="34"/>
      <c r="Y153" s="34"/>
      <c r="Z153" s="34"/>
      <c r="AA153" s="34"/>
      <c r="AB153" s="34"/>
      <c r="AC153" s="34"/>
      <c r="AD153" s="34"/>
      <c r="AE153" s="34"/>
      <c r="AR153" s="202" t="s">
        <v>216</v>
      </c>
      <c r="AT153" s="202" t="s">
        <v>212</v>
      </c>
      <c r="AU153" s="202" t="s">
        <v>81</v>
      </c>
      <c r="AY153" s="17" t="s">
        <v>181</v>
      </c>
      <c r="BE153" s="203">
        <f t="shared" si="4"/>
        <v>0</v>
      </c>
      <c r="BF153" s="203">
        <f t="shared" si="5"/>
        <v>0</v>
      </c>
      <c r="BG153" s="203">
        <f t="shared" si="6"/>
        <v>0</v>
      </c>
      <c r="BH153" s="203">
        <f t="shared" si="7"/>
        <v>0</v>
      </c>
      <c r="BI153" s="203">
        <f t="shared" si="8"/>
        <v>0</v>
      </c>
      <c r="BJ153" s="17" t="s">
        <v>81</v>
      </c>
      <c r="BK153" s="203">
        <f t="shared" si="9"/>
        <v>0</v>
      </c>
      <c r="BL153" s="17" t="s">
        <v>189</v>
      </c>
      <c r="BM153" s="202" t="s">
        <v>1074</v>
      </c>
    </row>
    <row r="154" spans="1:65" s="2" customFormat="1" ht="16.5" customHeight="1" x14ac:dyDescent="0.2">
      <c r="A154" s="34"/>
      <c r="B154" s="35"/>
      <c r="C154" s="227" t="s">
        <v>338</v>
      </c>
      <c r="D154" s="227" t="s">
        <v>212</v>
      </c>
      <c r="E154" s="228" t="s">
        <v>1075</v>
      </c>
      <c r="F154" s="229" t="s">
        <v>1076</v>
      </c>
      <c r="G154" s="230" t="s">
        <v>227</v>
      </c>
      <c r="H154" s="231">
        <v>12</v>
      </c>
      <c r="I154" s="232"/>
      <c r="J154" s="233">
        <f t="shared" si="0"/>
        <v>0</v>
      </c>
      <c r="K154" s="229" t="s">
        <v>188</v>
      </c>
      <c r="L154" s="234"/>
      <c r="M154" s="235" t="s">
        <v>1</v>
      </c>
      <c r="N154" s="236" t="s">
        <v>38</v>
      </c>
      <c r="O154" s="71"/>
      <c r="P154" s="200">
        <f t="shared" si="1"/>
        <v>0</v>
      </c>
      <c r="Q154" s="200">
        <v>0</v>
      </c>
      <c r="R154" s="200">
        <f t="shared" si="2"/>
        <v>0</v>
      </c>
      <c r="S154" s="200">
        <v>0</v>
      </c>
      <c r="T154" s="201">
        <f t="shared" si="3"/>
        <v>0</v>
      </c>
      <c r="U154" s="34"/>
      <c r="V154" s="34"/>
      <c r="W154" s="34"/>
      <c r="X154" s="34"/>
      <c r="Y154" s="34"/>
      <c r="Z154" s="34"/>
      <c r="AA154" s="34"/>
      <c r="AB154" s="34"/>
      <c r="AC154" s="34"/>
      <c r="AD154" s="34"/>
      <c r="AE154" s="34"/>
      <c r="AR154" s="202" t="s">
        <v>216</v>
      </c>
      <c r="AT154" s="202" t="s">
        <v>212</v>
      </c>
      <c r="AU154" s="202" t="s">
        <v>81</v>
      </c>
      <c r="AY154" s="17" t="s">
        <v>181</v>
      </c>
      <c r="BE154" s="203">
        <f t="shared" si="4"/>
        <v>0</v>
      </c>
      <c r="BF154" s="203">
        <f t="shared" si="5"/>
        <v>0</v>
      </c>
      <c r="BG154" s="203">
        <f t="shared" si="6"/>
        <v>0</v>
      </c>
      <c r="BH154" s="203">
        <f t="shared" si="7"/>
        <v>0</v>
      </c>
      <c r="BI154" s="203">
        <f t="shared" si="8"/>
        <v>0</v>
      </c>
      <c r="BJ154" s="17" t="s">
        <v>81</v>
      </c>
      <c r="BK154" s="203">
        <f t="shared" si="9"/>
        <v>0</v>
      </c>
      <c r="BL154" s="17" t="s">
        <v>189</v>
      </c>
      <c r="BM154" s="202" t="s">
        <v>1077</v>
      </c>
    </row>
    <row r="155" spans="1:65" s="2" customFormat="1" ht="33" customHeight="1" x14ac:dyDescent="0.2">
      <c r="A155" s="34"/>
      <c r="B155" s="35"/>
      <c r="C155" s="227" t="s">
        <v>345</v>
      </c>
      <c r="D155" s="227" t="s">
        <v>212</v>
      </c>
      <c r="E155" s="228" t="s">
        <v>1078</v>
      </c>
      <c r="F155" s="229" t="s">
        <v>1079</v>
      </c>
      <c r="G155" s="230" t="s">
        <v>227</v>
      </c>
      <c r="H155" s="231">
        <v>12</v>
      </c>
      <c r="I155" s="232"/>
      <c r="J155" s="233">
        <f t="shared" si="0"/>
        <v>0</v>
      </c>
      <c r="K155" s="229" t="s">
        <v>188</v>
      </c>
      <c r="L155" s="234"/>
      <c r="M155" s="235" t="s">
        <v>1</v>
      </c>
      <c r="N155" s="236" t="s">
        <v>38</v>
      </c>
      <c r="O155" s="71"/>
      <c r="P155" s="200">
        <f t="shared" si="1"/>
        <v>0</v>
      </c>
      <c r="Q155" s="200">
        <v>0</v>
      </c>
      <c r="R155" s="200">
        <f t="shared" si="2"/>
        <v>0</v>
      </c>
      <c r="S155" s="200">
        <v>0</v>
      </c>
      <c r="T155" s="201">
        <f t="shared" si="3"/>
        <v>0</v>
      </c>
      <c r="U155" s="34"/>
      <c r="V155" s="34"/>
      <c r="W155" s="34"/>
      <c r="X155" s="34"/>
      <c r="Y155" s="34"/>
      <c r="Z155" s="34"/>
      <c r="AA155" s="34"/>
      <c r="AB155" s="34"/>
      <c r="AC155" s="34"/>
      <c r="AD155" s="34"/>
      <c r="AE155" s="34"/>
      <c r="AR155" s="202" t="s">
        <v>216</v>
      </c>
      <c r="AT155" s="202" t="s">
        <v>212</v>
      </c>
      <c r="AU155" s="202" t="s">
        <v>81</v>
      </c>
      <c r="AY155" s="17" t="s">
        <v>181</v>
      </c>
      <c r="BE155" s="203">
        <f t="shared" si="4"/>
        <v>0</v>
      </c>
      <c r="BF155" s="203">
        <f t="shared" si="5"/>
        <v>0</v>
      </c>
      <c r="BG155" s="203">
        <f t="shared" si="6"/>
        <v>0</v>
      </c>
      <c r="BH155" s="203">
        <f t="shared" si="7"/>
        <v>0</v>
      </c>
      <c r="BI155" s="203">
        <f t="shared" si="8"/>
        <v>0</v>
      </c>
      <c r="BJ155" s="17" t="s">
        <v>81</v>
      </c>
      <c r="BK155" s="203">
        <f t="shared" si="9"/>
        <v>0</v>
      </c>
      <c r="BL155" s="17" t="s">
        <v>189</v>
      </c>
      <c r="BM155" s="202" t="s">
        <v>1080</v>
      </c>
    </row>
    <row r="156" spans="1:65" s="2" customFormat="1" ht="49.15" customHeight="1" x14ac:dyDescent="0.2">
      <c r="A156" s="34"/>
      <c r="B156" s="35"/>
      <c r="C156" s="227" t="s">
        <v>350</v>
      </c>
      <c r="D156" s="227" t="s">
        <v>212</v>
      </c>
      <c r="E156" s="228" t="s">
        <v>1081</v>
      </c>
      <c r="F156" s="229" t="s">
        <v>1082</v>
      </c>
      <c r="G156" s="230" t="s">
        <v>227</v>
      </c>
      <c r="H156" s="231">
        <v>12</v>
      </c>
      <c r="I156" s="232"/>
      <c r="J156" s="233">
        <f t="shared" si="0"/>
        <v>0</v>
      </c>
      <c r="K156" s="229" t="s">
        <v>188</v>
      </c>
      <c r="L156" s="234"/>
      <c r="M156" s="250" t="s">
        <v>1</v>
      </c>
      <c r="N156" s="251" t="s">
        <v>38</v>
      </c>
      <c r="O156" s="252"/>
      <c r="P156" s="253">
        <f t="shared" si="1"/>
        <v>0</v>
      </c>
      <c r="Q156" s="253">
        <v>0</v>
      </c>
      <c r="R156" s="253">
        <f t="shared" si="2"/>
        <v>0</v>
      </c>
      <c r="S156" s="253">
        <v>0</v>
      </c>
      <c r="T156" s="254">
        <f t="shared" si="3"/>
        <v>0</v>
      </c>
      <c r="U156" s="34"/>
      <c r="V156" s="34"/>
      <c r="W156" s="34"/>
      <c r="X156" s="34"/>
      <c r="Y156" s="34"/>
      <c r="Z156" s="34"/>
      <c r="AA156" s="34"/>
      <c r="AB156" s="34"/>
      <c r="AC156" s="34"/>
      <c r="AD156" s="34"/>
      <c r="AE156" s="34"/>
      <c r="AR156" s="202" t="s">
        <v>216</v>
      </c>
      <c r="AT156" s="202" t="s">
        <v>212</v>
      </c>
      <c r="AU156" s="202" t="s">
        <v>81</v>
      </c>
      <c r="AY156" s="17" t="s">
        <v>181</v>
      </c>
      <c r="BE156" s="203">
        <f t="shared" si="4"/>
        <v>0</v>
      </c>
      <c r="BF156" s="203">
        <f t="shared" si="5"/>
        <v>0</v>
      </c>
      <c r="BG156" s="203">
        <f t="shared" si="6"/>
        <v>0</v>
      </c>
      <c r="BH156" s="203">
        <f t="shared" si="7"/>
        <v>0</v>
      </c>
      <c r="BI156" s="203">
        <f t="shared" si="8"/>
        <v>0</v>
      </c>
      <c r="BJ156" s="17" t="s">
        <v>81</v>
      </c>
      <c r="BK156" s="203">
        <f t="shared" si="9"/>
        <v>0</v>
      </c>
      <c r="BL156" s="17" t="s">
        <v>189</v>
      </c>
      <c r="BM156" s="202" t="s">
        <v>1083</v>
      </c>
    </row>
    <row r="157" spans="1:65" s="2" customFormat="1" ht="6.95" customHeight="1" x14ac:dyDescent="0.2">
      <c r="A157" s="34"/>
      <c r="B157" s="54"/>
      <c r="C157" s="55"/>
      <c r="D157" s="55"/>
      <c r="E157" s="55"/>
      <c r="F157" s="55"/>
      <c r="G157" s="55"/>
      <c r="H157" s="55"/>
      <c r="I157" s="55"/>
      <c r="J157" s="55"/>
      <c r="K157" s="55"/>
      <c r="L157" s="39"/>
      <c r="M157" s="34"/>
      <c r="O157" s="34"/>
      <c r="P157" s="34"/>
      <c r="Q157" s="34"/>
      <c r="R157" s="34"/>
      <c r="S157" s="34"/>
      <c r="T157" s="34"/>
      <c r="U157" s="34"/>
      <c r="V157" s="34"/>
      <c r="W157" s="34"/>
      <c r="X157" s="34"/>
      <c r="Y157" s="34"/>
      <c r="Z157" s="34"/>
      <c r="AA157" s="34"/>
      <c r="AB157" s="34"/>
      <c r="AC157" s="34"/>
      <c r="AD157" s="34"/>
      <c r="AE157" s="34"/>
    </row>
  </sheetData>
  <sheetProtection algorithmName="SHA-512" hashValue="OYNJ3hS+o6SA7/V/6JijTDuM4D3rxiBIQ1XfPdUCkjIai7Gqm1aZSZm7/vkq4NZA74xPWfYWM7kDNvGsnIhyVw==" saltValue="tSGgm++CHoK7fBRbJwuv6w==" spinCount="100000" sheet="1" objects="1" scenarios="1" formatColumns="0" formatRows="0" autoFilter="0"/>
  <autoFilter ref="C122:K156" xr:uid="{00000000-0009-0000-0000-00000C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2:BM157"/>
  <sheetViews>
    <sheetView showGridLines="0" topLeftCell="A118" workbookViewId="0">
      <selection activeCell="K131" sqref="K131"/>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95"/>
      <c r="M2" s="295"/>
      <c r="N2" s="295"/>
      <c r="O2" s="295"/>
      <c r="P2" s="295"/>
      <c r="Q2" s="295"/>
      <c r="R2" s="295"/>
      <c r="S2" s="295"/>
      <c r="T2" s="295"/>
      <c r="U2" s="295"/>
      <c r="V2" s="295"/>
      <c r="AT2" s="17" t="s">
        <v>126</v>
      </c>
    </row>
    <row r="3" spans="1:46" s="1" customFormat="1" ht="6.95" customHeight="1" x14ac:dyDescent="0.2">
      <c r="B3" s="115"/>
      <c r="C3" s="116"/>
      <c r="D3" s="116"/>
      <c r="E3" s="116"/>
      <c r="F3" s="116"/>
      <c r="G3" s="116"/>
      <c r="H3" s="116"/>
      <c r="I3" s="116"/>
      <c r="J3" s="116"/>
      <c r="K3" s="116"/>
      <c r="L3" s="20"/>
      <c r="AT3" s="17" t="s">
        <v>83</v>
      </c>
    </row>
    <row r="4" spans="1:46" s="1" customFormat="1" ht="24.95" customHeight="1" x14ac:dyDescent="0.2">
      <c r="B4" s="20"/>
      <c r="D4" s="117" t="s">
        <v>155</v>
      </c>
      <c r="L4" s="20"/>
      <c r="M4" s="118" t="s">
        <v>10</v>
      </c>
      <c r="AT4" s="17" t="s">
        <v>4</v>
      </c>
    </row>
    <row r="5" spans="1:46" s="1" customFormat="1" ht="6.95" customHeight="1" x14ac:dyDescent="0.2">
      <c r="B5" s="20"/>
      <c r="L5" s="20"/>
    </row>
    <row r="6" spans="1:46" s="1" customFormat="1" ht="12" customHeight="1" x14ac:dyDescent="0.2">
      <c r="B6" s="20"/>
      <c r="D6" s="119" t="s">
        <v>16</v>
      </c>
      <c r="L6" s="20"/>
    </row>
    <row r="7" spans="1:46" s="1" customFormat="1" ht="16.5" customHeight="1" x14ac:dyDescent="0.2">
      <c r="B7" s="20"/>
      <c r="E7" s="311" t="str">
        <f>'Rekapitulace stavby'!K6</f>
        <v>16 -Oprava trati v úseku Praha Smíchov - Beroun Závodí</v>
      </c>
      <c r="F7" s="312"/>
      <c r="G7" s="312"/>
      <c r="H7" s="312"/>
      <c r="L7" s="20"/>
    </row>
    <row r="8" spans="1:46" s="1" customFormat="1" ht="12" customHeight="1" x14ac:dyDescent="0.2">
      <c r="B8" s="20"/>
      <c r="D8" s="119" t="s">
        <v>156</v>
      </c>
      <c r="L8" s="20"/>
    </row>
    <row r="9" spans="1:46" s="2" customFormat="1" ht="16.5" customHeight="1" x14ac:dyDescent="0.2">
      <c r="A9" s="34"/>
      <c r="B9" s="39"/>
      <c r="C9" s="34"/>
      <c r="D9" s="34"/>
      <c r="E9" s="311" t="s">
        <v>995</v>
      </c>
      <c r="F9" s="314"/>
      <c r="G9" s="314"/>
      <c r="H9" s="314"/>
      <c r="I9" s="34"/>
      <c r="J9" s="34"/>
      <c r="K9" s="34"/>
      <c r="L9" s="51"/>
      <c r="S9" s="34"/>
      <c r="T9" s="34"/>
      <c r="U9" s="34"/>
      <c r="V9" s="34"/>
      <c r="W9" s="34"/>
      <c r="X9" s="34"/>
      <c r="Y9" s="34"/>
      <c r="Z9" s="34"/>
      <c r="AA9" s="34"/>
      <c r="AB9" s="34"/>
      <c r="AC9" s="34"/>
      <c r="AD9" s="34"/>
      <c r="AE9" s="34"/>
    </row>
    <row r="10" spans="1:46" s="2" customFormat="1" ht="12" customHeight="1" x14ac:dyDescent="0.2">
      <c r="A10" s="34"/>
      <c r="B10" s="39"/>
      <c r="C10" s="34"/>
      <c r="D10" s="119" t="s">
        <v>486</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x14ac:dyDescent="0.2">
      <c r="A11" s="34"/>
      <c r="B11" s="39"/>
      <c r="C11" s="34"/>
      <c r="D11" s="34"/>
      <c r="E11" s="313" t="s">
        <v>1084</v>
      </c>
      <c r="F11" s="314"/>
      <c r="G11" s="314"/>
      <c r="H11" s="314"/>
      <c r="I11" s="34"/>
      <c r="J11" s="34"/>
      <c r="K11" s="34"/>
      <c r="L11" s="51"/>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x14ac:dyDescent="0.2">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x14ac:dyDescent="0.2">
      <c r="A14" s="34"/>
      <c r="B14" s="39"/>
      <c r="C14" s="34"/>
      <c r="D14" s="119" t="s">
        <v>20</v>
      </c>
      <c r="E14" s="34"/>
      <c r="F14" s="110" t="s">
        <v>21</v>
      </c>
      <c r="G14" s="34"/>
      <c r="H14" s="34"/>
      <c r="I14" s="119" t="s">
        <v>22</v>
      </c>
      <c r="J14" s="120" t="str">
        <f>'Rekapitulace stavby'!AN8</f>
        <v>4. 4. 2022</v>
      </c>
      <c r="K14" s="34"/>
      <c r="L14" s="51"/>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x14ac:dyDescent="0.2">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customHeight="1" x14ac:dyDescent="0.2">
      <c r="A17" s="34"/>
      <c r="B17" s="39"/>
      <c r="C17" s="34"/>
      <c r="D17" s="34"/>
      <c r="E17" s="110" t="str">
        <f>IF('Rekapitulace stavby'!E11="","",'Rekapitulace stavby'!E11)</f>
        <v xml:space="preserve"> </v>
      </c>
      <c r="F17" s="34"/>
      <c r="G17" s="34"/>
      <c r="H17" s="34"/>
      <c r="I17" s="119" t="s">
        <v>26</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x14ac:dyDescent="0.2">
      <c r="A19" s="34"/>
      <c r="B19" s="39"/>
      <c r="C19" s="34"/>
      <c r="D19" s="119" t="s">
        <v>27</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x14ac:dyDescent="0.2">
      <c r="A20" s="34"/>
      <c r="B20" s="39"/>
      <c r="C20" s="34"/>
      <c r="D20" s="34"/>
      <c r="E20" s="315" t="str">
        <f>'Rekapitulace stavby'!E14</f>
        <v>Vyplň údaj</v>
      </c>
      <c r="F20" s="316"/>
      <c r="G20" s="316"/>
      <c r="H20" s="316"/>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x14ac:dyDescent="0.2">
      <c r="A22" s="34"/>
      <c r="B22" s="39"/>
      <c r="C22" s="34"/>
      <c r="D22" s="119" t="s">
        <v>29</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x14ac:dyDescent="0.2">
      <c r="A23" s="34"/>
      <c r="B23" s="39"/>
      <c r="C23" s="34"/>
      <c r="D23" s="34"/>
      <c r="E23" s="110" t="str">
        <f>IF('Rekapitulace stavby'!E17="","",'Rekapitulace stavby'!E17)</f>
        <v xml:space="preserve"> </v>
      </c>
      <c r="F23" s="34"/>
      <c r="G23" s="34"/>
      <c r="H23" s="34"/>
      <c r="I23" s="119" t="s">
        <v>26</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x14ac:dyDescent="0.2">
      <c r="A25" s="34"/>
      <c r="B25" s="39"/>
      <c r="C25" s="34"/>
      <c r="D25" s="119" t="s">
        <v>31</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x14ac:dyDescent="0.2">
      <c r="A26" s="34"/>
      <c r="B26" s="39"/>
      <c r="C26" s="34"/>
      <c r="D26" s="34"/>
      <c r="E26" s="110" t="str">
        <f>IF('Rekapitulace stavby'!E20="","",'Rekapitulace stavby'!E20)</f>
        <v xml:space="preserve"> </v>
      </c>
      <c r="F26" s="34"/>
      <c r="G26" s="34"/>
      <c r="H26" s="34"/>
      <c r="I26" s="119" t="s">
        <v>26</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x14ac:dyDescent="0.2">
      <c r="A28" s="34"/>
      <c r="B28" s="39"/>
      <c r="C28" s="34"/>
      <c r="D28" s="119" t="s">
        <v>32</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x14ac:dyDescent="0.2">
      <c r="A29" s="121"/>
      <c r="B29" s="122"/>
      <c r="C29" s="121"/>
      <c r="D29" s="121"/>
      <c r="E29" s="317" t="s">
        <v>1</v>
      </c>
      <c r="F29" s="317"/>
      <c r="G29" s="317"/>
      <c r="H29" s="317"/>
      <c r="I29" s="121"/>
      <c r="J29" s="121"/>
      <c r="K29" s="121"/>
      <c r="L29" s="123"/>
      <c r="S29" s="121"/>
      <c r="T29" s="121"/>
      <c r="U29" s="121"/>
      <c r="V29" s="121"/>
      <c r="W29" s="121"/>
      <c r="X29" s="121"/>
      <c r="Y29" s="121"/>
      <c r="Z29" s="121"/>
      <c r="AA29" s="121"/>
      <c r="AB29" s="121"/>
      <c r="AC29" s="121"/>
      <c r="AD29" s="121"/>
      <c r="AE29" s="121"/>
    </row>
    <row r="30" spans="1:31" s="2" customFormat="1" ht="6.95" customHeight="1" x14ac:dyDescent="0.2">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x14ac:dyDescent="0.2">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x14ac:dyDescent="0.2">
      <c r="A32" s="34"/>
      <c r="B32" s="39"/>
      <c r="C32" s="34"/>
      <c r="D32" s="125" t="s">
        <v>33</v>
      </c>
      <c r="E32" s="34"/>
      <c r="F32" s="34"/>
      <c r="G32" s="34"/>
      <c r="H32" s="34"/>
      <c r="I32" s="34"/>
      <c r="J32" s="126">
        <f>ROUND(J127, 2)</f>
        <v>0</v>
      </c>
      <c r="K32" s="34"/>
      <c r="L32" s="51"/>
      <c r="S32" s="34"/>
      <c r="T32" s="34"/>
      <c r="U32" s="34"/>
      <c r="V32" s="34"/>
      <c r="W32" s="34"/>
      <c r="X32" s="34"/>
      <c r="Y32" s="34"/>
      <c r="Z32" s="34"/>
      <c r="AA32" s="34"/>
      <c r="AB32" s="34"/>
      <c r="AC32" s="34"/>
      <c r="AD32" s="34"/>
      <c r="AE32" s="34"/>
    </row>
    <row r="33" spans="1:31" s="2" customFormat="1" ht="6.95" customHeight="1" x14ac:dyDescent="0.2">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7" t="s">
        <v>35</v>
      </c>
      <c r="G34" s="34"/>
      <c r="H34" s="34"/>
      <c r="I34" s="127" t="s">
        <v>34</v>
      </c>
      <c r="J34" s="127" t="s">
        <v>36</v>
      </c>
      <c r="K34" s="34"/>
      <c r="L34" s="51"/>
      <c r="S34" s="34"/>
      <c r="T34" s="34"/>
      <c r="U34" s="34"/>
      <c r="V34" s="34"/>
      <c r="W34" s="34"/>
      <c r="X34" s="34"/>
      <c r="Y34" s="34"/>
      <c r="Z34" s="34"/>
      <c r="AA34" s="34"/>
      <c r="AB34" s="34"/>
      <c r="AC34" s="34"/>
      <c r="AD34" s="34"/>
      <c r="AE34" s="34"/>
    </row>
    <row r="35" spans="1:31" s="2" customFormat="1" ht="14.45" customHeight="1" x14ac:dyDescent="0.2">
      <c r="A35" s="34"/>
      <c r="B35" s="39"/>
      <c r="C35" s="34"/>
      <c r="D35" s="128" t="s">
        <v>37</v>
      </c>
      <c r="E35" s="119" t="s">
        <v>38</v>
      </c>
      <c r="F35" s="129">
        <f>ROUND((SUM(BE127:BE156)),  2)</f>
        <v>0</v>
      </c>
      <c r="G35" s="34"/>
      <c r="H35" s="34"/>
      <c r="I35" s="130">
        <v>0.21</v>
      </c>
      <c r="J35" s="129">
        <f>ROUND(((SUM(BE127:BE156))*I35),  2)</f>
        <v>0</v>
      </c>
      <c r="K35" s="34"/>
      <c r="L35" s="51"/>
      <c r="S35" s="34"/>
      <c r="T35" s="34"/>
      <c r="U35" s="34"/>
      <c r="V35" s="34"/>
      <c r="W35" s="34"/>
      <c r="X35" s="34"/>
      <c r="Y35" s="34"/>
      <c r="Z35" s="34"/>
      <c r="AA35" s="34"/>
      <c r="AB35" s="34"/>
      <c r="AC35" s="34"/>
      <c r="AD35" s="34"/>
      <c r="AE35" s="34"/>
    </row>
    <row r="36" spans="1:31" s="2" customFormat="1" ht="14.45" customHeight="1" x14ac:dyDescent="0.2">
      <c r="A36" s="34"/>
      <c r="B36" s="39"/>
      <c r="C36" s="34"/>
      <c r="D36" s="34"/>
      <c r="E36" s="119" t="s">
        <v>39</v>
      </c>
      <c r="F36" s="129">
        <f>ROUND((SUM(BF127:BF156)),  2)</f>
        <v>0</v>
      </c>
      <c r="G36" s="34"/>
      <c r="H36" s="34"/>
      <c r="I36" s="130">
        <v>0.15</v>
      </c>
      <c r="J36" s="129">
        <f>ROUND(((SUM(BF127:BF156))*I36),  2)</f>
        <v>0</v>
      </c>
      <c r="K36" s="34"/>
      <c r="L36" s="51"/>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9" t="s">
        <v>40</v>
      </c>
      <c r="F37" s="129">
        <f>ROUND((SUM(BG127:BG156)),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9" t="s">
        <v>41</v>
      </c>
      <c r="F38" s="129">
        <f>ROUND((SUM(BH127:BH156)),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9" t="s">
        <v>42</v>
      </c>
      <c r="F39" s="129">
        <f>ROUND((SUM(BI127:BI156)),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x14ac:dyDescent="0.2">
      <c r="A41" s="34"/>
      <c r="B41" s="39"/>
      <c r="C41" s="131"/>
      <c r="D41" s="132" t="s">
        <v>43</v>
      </c>
      <c r="E41" s="133"/>
      <c r="F41" s="133"/>
      <c r="G41" s="134" t="s">
        <v>44</v>
      </c>
      <c r="H41" s="135" t="s">
        <v>45</v>
      </c>
      <c r="I41" s="133"/>
      <c r="J41" s="136">
        <f>SUM(J32:J39)</f>
        <v>0</v>
      </c>
      <c r="K41" s="137"/>
      <c r="L41" s="51"/>
      <c r="S41" s="34"/>
      <c r="T41" s="34"/>
      <c r="U41" s="34"/>
      <c r="V41" s="34"/>
      <c r="W41" s="34"/>
      <c r="X41" s="34"/>
      <c r="Y41" s="34"/>
      <c r="Z41" s="34"/>
      <c r="AA41" s="34"/>
      <c r="AB41" s="34"/>
      <c r="AC41" s="34"/>
      <c r="AD41" s="34"/>
      <c r="AE41" s="34"/>
    </row>
    <row r="42" spans="1:31" s="2" customFormat="1" ht="14.45" customHeight="1" x14ac:dyDescent="0.2">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51"/>
      <c r="D50" s="138" t="s">
        <v>46</v>
      </c>
      <c r="E50" s="139"/>
      <c r="F50" s="139"/>
      <c r="G50" s="138" t="s">
        <v>47</v>
      </c>
      <c r="H50" s="139"/>
      <c r="I50" s="139"/>
      <c r="J50" s="139"/>
      <c r="K50" s="139"/>
      <c r="L50" s="51"/>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34"/>
      <c r="B61" s="39"/>
      <c r="C61" s="34"/>
      <c r="D61" s="140" t="s">
        <v>48</v>
      </c>
      <c r="E61" s="141"/>
      <c r="F61" s="142" t="s">
        <v>49</v>
      </c>
      <c r="G61" s="140" t="s">
        <v>48</v>
      </c>
      <c r="H61" s="141"/>
      <c r="I61" s="141"/>
      <c r="J61" s="143" t="s">
        <v>49</v>
      </c>
      <c r="K61" s="141"/>
      <c r="L61" s="51"/>
      <c r="S61" s="34"/>
      <c r="T61" s="34"/>
      <c r="U61" s="34"/>
      <c r="V61" s="34"/>
      <c r="W61" s="34"/>
      <c r="X61" s="34"/>
      <c r="Y61" s="34"/>
      <c r="Z61" s="34"/>
      <c r="AA61" s="34"/>
      <c r="AB61" s="34"/>
      <c r="AC61" s="34"/>
      <c r="AD61" s="34"/>
      <c r="AE61" s="34"/>
    </row>
    <row r="62" spans="1:31" x14ac:dyDescent="0.2">
      <c r="B62" s="20"/>
      <c r="L62" s="20"/>
    </row>
    <row r="63" spans="1:31" x14ac:dyDescent="0.2">
      <c r="B63" s="20"/>
      <c r="L63" s="20"/>
    </row>
    <row r="64" spans="1:31" x14ac:dyDescent="0.2">
      <c r="B64" s="20"/>
      <c r="L64" s="20"/>
    </row>
    <row r="65" spans="1:31" s="2" customFormat="1" ht="12.75" x14ac:dyDescent="0.2">
      <c r="A65" s="34"/>
      <c r="B65" s="39"/>
      <c r="C65" s="34"/>
      <c r="D65" s="138" t="s">
        <v>50</v>
      </c>
      <c r="E65" s="144"/>
      <c r="F65" s="144"/>
      <c r="G65" s="138" t="s">
        <v>51</v>
      </c>
      <c r="H65" s="144"/>
      <c r="I65" s="144"/>
      <c r="J65" s="144"/>
      <c r="K65" s="144"/>
      <c r="L65" s="51"/>
      <c r="S65" s="34"/>
      <c r="T65" s="34"/>
      <c r="U65" s="34"/>
      <c r="V65" s="34"/>
      <c r="W65" s="34"/>
      <c r="X65" s="34"/>
      <c r="Y65" s="34"/>
      <c r="Z65" s="34"/>
      <c r="AA65" s="34"/>
      <c r="AB65" s="34"/>
      <c r="AC65" s="34"/>
      <c r="AD65" s="34"/>
      <c r="AE65" s="34"/>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34"/>
      <c r="B76" s="39"/>
      <c r="C76" s="34"/>
      <c r="D76" s="140" t="s">
        <v>48</v>
      </c>
      <c r="E76" s="141"/>
      <c r="F76" s="142" t="s">
        <v>49</v>
      </c>
      <c r="G76" s="140" t="s">
        <v>48</v>
      </c>
      <c r="H76" s="141"/>
      <c r="I76" s="141"/>
      <c r="J76" s="143" t="s">
        <v>49</v>
      </c>
      <c r="K76" s="141"/>
      <c r="L76" s="51"/>
      <c r="S76" s="34"/>
      <c r="T76" s="34"/>
      <c r="U76" s="34"/>
      <c r="V76" s="34"/>
      <c r="W76" s="34"/>
      <c r="X76" s="34"/>
      <c r="Y76" s="34"/>
      <c r="Z76" s="34"/>
      <c r="AA76" s="34"/>
      <c r="AB76" s="34"/>
      <c r="AC76" s="34"/>
      <c r="AD76" s="34"/>
      <c r="AE76" s="34"/>
    </row>
    <row r="77" spans="1:31" s="2" customFormat="1" ht="14.45" customHeight="1" x14ac:dyDescent="0.2">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5" customHeight="1" x14ac:dyDescent="0.2">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x14ac:dyDescent="0.2">
      <c r="A82" s="34"/>
      <c r="B82" s="35"/>
      <c r="C82" s="23" t="s">
        <v>158</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x14ac:dyDescent="0.2">
      <c r="A85" s="34"/>
      <c r="B85" s="35"/>
      <c r="C85" s="36"/>
      <c r="D85" s="36"/>
      <c r="E85" s="309" t="str">
        <f>E7</f>
        <v>16 -Oprava trati v úseku Praha Smíchov - Beroun Závodí</v>
      </c>
      <c r="F85" s="310"/>
      <c r="G85" s="310"/>
      <c r="H85" s="310"/>
      <c r="I85" s="36"/>
      <c r="J85" s="36"/>
      <c r="K85" s="36"/>
      <c r="L85" s="51"/>
      <c r="S85" s="34"/>
      <c r="T85" s="34"/>
      <c r="U85" s="34"/>
      <c r="V85" s="34"/>
      <c r="W85" s="34"/>
      <c r="X85" s="34"/>
      <c r="Y85" s="34"/>
      <c r="Z85" s="34"/>
      <c r="AA85" s="34"/>
      <c r="AB85" s="34"/>
      <c r="AC85" s="34"/>
      <c r="AD85" s="34"/>
      <c r="AE85" s="34"/>
    </row>
    <row r="86" spans="1:31" s="1" customFormat="1" ht="12" customHeight="1" x14ac:dyDescent="0.2">
      <c r="B86" s="21"/>
      <c r="C86" s="29" t="s">
        <v>156</v>
      </c>
      <c r="D86" s="22"/>
      <c r="E86" s="22"/>
      <c r="F86" s="22"/>
      <c r="G86" s="22"/>
      <c r="H86" s="22"/>
      <c r="I86" s="22"/>
      <c r="J86" s="22"/>
      <c r="K86" s="22"/>
      <c r="L86" s="20"/>
    </row>
    <row r="87" spans="1:31" s="2" customFormat="1" ht="16.5" customHeight="1" x14ac:dyDescent="0.2">
      <c r="A87" s="34"/>
      <c r="B87" s="35"/>
      <c r="C87" s="36"/>
      <c r="D87" s="36"/>
      <c r="E87" s="309" t="s">
        <v>995</v>
      </c>
      <c r="F87" s="308"/>
      <c r="G87" s="308"/>
      <c r="H87" s="308"/>
      <c r="I87" s="36"/>
      <c r="J87" s="36"/>
      <c r="K87" s="36"/>
      <c r="L87" s="51"/>
      <c r="S87" s="34"/>
      <c r="T87" s="34"/>
      <c r="U87" s="34"/>
      <c r="V87" s="34"/>
      <c r="W87" s="34"/>
      <c r="X87" s="34"/>
      <c r="Y87" s="34"/>
      <c r="Z87" s="34"/>
      <c r="AA87" s="34"/>
      <c r="AB87" s="34"/>
      <c r="AC87" s="34"/>
      <c r="AD87" s="34"/>
      <c r="AE87" s="34"/>
    </row>
    <row r="88" spans="1:31" s="2" customFormat="1" ht="12" customHeight="1" x14ac:dyDescent="0.2">
      <c r="A88" s="34"/>
      <c r="B88" s="35"/>
      <c r="C88" s="29" t="s">
        <v>486</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x14ac:dyDescent="0.2">
      <c r="A89" s="34"/>
      <c r="B89" s="35"/>
      <c r="C89" s="36"/>
      <c r="D89" s="36"/>
      <c r="E89" s="270" t="str">
        <f>E11</f>
        <v>PS01b - URS-Osvětlení nástupiště Loděnice</v>
      </c>
      <c r="F89" s="308"/>
      <c r="G89" s="308"/>
      <c r="H89" s="308"/>
      <c r="I89" s="36"/>
      <c r="J89" s="36"/>
      <c r="K89" s="36"/>
      <c r="L89" s="51"/>
      <c r="S89" s="34"/>
      <c r="T89" s="34"/>
      <c r="U89" s="34"/>
      <c r="V89" s="34"/>
      <c r="W89" s="34"/>
      <c r="X89" s="34"/>
      <c r="Y89" s="34"/>
      <c r="Z89" s="34"/>
      <c r="AA89" s="34"/>
      <c r="AB89" s="34"/>
      <c r="AC89" s="34"/>
      <c r="AD89" s="34"/>
      <c r="AE89" s="34"/>
    </row>
    <row r="90" spans="1:31" s="2" customFormat="1" ht="6.95"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x14ac:dyDescent="0.2">
      <c r="A91" s="34"/>
      <c r="B91" s="35"/>
      <c r="C91" s="29" t="s">
        <v>20</v>
      </c>
      <c r="D91" s="36"/>
      <c r="E91" s="36"/>
      <c r="F91" s="27" t="str">
        <f>F14</f>
        <v xml:space="preserve"> </v>
      </c>
      <c r="G91" s="36"/>
      <c r="H91" s="36"/>
      <c r="I91" s="29" t="s">
        <v>22</v>
      </c>
      <c r="J91" s="66" t="str">
        <f>IF(J14="","",J14)</f>
        <v>4. 4. 2022</v>
      </c>
      <c r="K91" s="36"/>
      <c r="L91" s="51"/>
      <c r="S91" s="34"/>
      <c r="T91" s="34"/>
      <c r="U91" s="34"/>
      <c r="V91" s="34"/>
      <c r="W91" s="34"/>
      <c r="X91" s="34"/>
      <c r="Y91" s="34"/>
      <c r="Z91" s="34"/>
      <c r="AA91" s="34"/>
      <c r="AB91" s="34"/>
      <c r="AC91" s="34"/>
      <c r="AD91" s="34"/>
      <c r="AE91" s="34"/>
    </row>
    <row r="92" spans="1:31" s="2" customFormat="1" ht="6.95" customHeight="1" x14ac:dyDescent="0.2">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x14ac:dyDescent="0.2">
      <c r="A93" s="34"/>
      <c r="B93" s="35"/>
      <c r="C93" s="29" t="s">
        <v>24</v>
      </c>
      <c r="D93" s="36"/>
      <c r="E93" s="36"/>
      <c r="F93" s="27" t="str">
        <f>E17</f>
        <v xml:space="preserve"> </v>
      </c>
      <c r="G93" s="36"/>
      <c r="H93" s="36"/>
      <c r="I93" s="29" t="s">
        <v>29</v>
      </c>
      <c r="J93" s="32" t="str">
        <f>E23</f>
        <v xml:space="preserve"> </v>
      </c>
      <c r="K93" s="36"/>
      <c r="L93" s="51"/>
      <c r="S93" s="34"/>
      <c r="T93" s="34"/>
      <c r="U93" s="34"/>
      <c r="V93" s="34"/>
      <c r="W93" s="34"/>
      <c r="X93" s="34"/>
      <c r="Y93" s="34"/>
      <c r="Z93" s="34"/>
      <c r="AA93" s="34"/>
      <c r="AB93" s="34"/>
      <c r="AC93" s="34"/>
      <c r="AD93" s="34"/>
      <c r="AE93" s="34"/>
    </row>
    <row r="94" spans="1:31" s="2" customFormat="1" ht="15.2" customHeight="1" x14ac:dyDescent="0.2">
      <c r="A94" s="34"/>
      <c r="B94" s="35"/>
      <c r="C94" s="29" t="s">
        <v>27</v>
      </c>
      <c r="D94" s="36"/>
      <c r="E94" s="36"/>
      <c r="F94" s="27" t="str">
        <f>IF(E20="","",E20)</f>
        <v>Vyplň údaj</v>
      </c>
      <c r="G94" s="36"/>
      <c r="H94" s="36"/>
      <c r="I94" s="29" t="s">
        <v>31</v>
      </c>
      <c r="J94" s="32" t="str">
        <f>E26</f>
        <v xml:space="preserve"> </v>
      </c>
      <c r="K94" s="36"/>
      <c r="L94" s="51"/>
      <c r="S94" s="34"/>
      <c r="T94" s="34"/>
      <c r="U94" s="34"/>
      <c r="V94" s="34"/>
      <c r="W94" s="34"/>
      <c r="X94" s="34"/>
      <c r="Y94" s="34"/>
      <c r="Z94" s="34"/>
      <c r="AA94" s="34"/>
      <c r="AB94" s="34"/>
      <c r="AC94" s="34"/>
      <c r="AD94" s="34"/>
      <c r="AE94" s="34"/>
    </row>
    <row r="95" spans="1:31" s="2" customFormat="1" ht="10.35"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x14ac:dyDescent="0.2">
      <c r="A96" s="34"/>
      <c r="B96" s="35"/>
      <c r="C96" s="149" t="s">
        <v>159</v>
      </c>
      <c r="D96" s="150"/>
      <c r="E96" s="150"/>
      <c r="F96" s="150"/>
      <c r="G96" s="150"/>
      <c r="H96" s="150"/>
      <c r="I96" s="150"/>
      <c r="J96" s="151" t="s">
        <v>160</v>
      </c>
      <c r="K96" s="150"/>
      <c r="L96" s="51"/>
      <c r="S96" s="34"/>
      <c r="T96" s="34"/>
      <c r="U96" s="34"/>
      <c r="V96" s="34"/>
      <c r="W96" s="34"/>
      <c r="X96" s="34"/>
      <c r="Y96" s="34"/>
      <c r="Z96" s="34"/>
      <c r="AA96" s="34"/>
      <c r="AB96" s="34"/>
      <c r="AC96" s="34"/>
      <c r="AD96" s="34"/>
      <c r="AE96" s="34"/>
    </row>
    <row r="97" spans="1:47" s="2" customFormat="1" ht="10.35" customHeight="1" x14ac:dyDescent="0.2">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x14ac:dyDescent="0.2">
      <c r="A98" s="34"/>
      <c r="B98" s="35"/>
      <c r="C98" s="152" t="s">
        <v>161</v>
      </c>
      <c r="D98" s="36"/>
      <c r="E98" s="36"/>
      <c r="F98" s="36"/>
      <c r="G98" s="36"/>
      <c r="H98" s="36"/>
      <c r="I98" s="36"/>
      <c r="J98" s="84">
        <f>J127</f>
        <v>0</v>
      </c>
      <c r="K98" s="36"/>
      <c r="L98" s="51"/>
      <c r="S98" s="34"/>
      <c r="T98" s="34"/>
      <c r="U98" s="34"/>
      <c r="V98" s="34"/>
      <c r="W98" s="34"/>
      <c r="X98" s="34"/>
      <c r="Y98" s="34"/>
      <c r="Z98" s="34"/>
      <c r="AA98" s="34"/>
      <c r="AB98" s="34"/>
      <c r="AC98" s="34"/>
      <c r="AD98" s="34"/>
      <c r="AE98" s="34"/>
      <c r="AU98" s="17" t="s">
        <v>162</v>
      </c>
    </row>
    <row r="99" spans="1:47" s="9" customFormat="1" ht="24.95" customHeight="1" x14ac:dyDescent="0.2">
      <c r="B99" s="153"/>
      <c r="C99" s="154"/>
      <c r="D99" s="155" t="s">
        <v>163</v>
      </c>
      <c r="E99" s="156"/>
      <c r="F99" s="156"/>
      <c r="G99" s="156"/>
      <c r="H99" s="156"/>
      <c r="I99" s="156"/>
      <c r="J99" s="157">
        <f>J132</f>
        <v>0</v>
      </c>
      <c r="K99" s="154"/>
      <c r="L99" s="158"/>
    </row>
    <row r="100" spans="1:47" s="10" customFormat="1" ht="19.899999999999999" customHeight="1" x14ac:dyDescent="0.2">
      <c r="B100" s="159"/>
      <c r="C100" s="104"/>
      <c r="D100" s="160" t="s">
        <v>1085</v>
      </c>
      <c r="E100" s="161"/>
      <c r="F100" s="161"/>
      <c r="G100" s="161"/>
      <c r="H100" s="161"/>
      <c r="I100" s="161"/>
      <c r="J100" s="162">
        <f>J133</f>
        <v>0</v>
      </c>
      <c r="K100" s="104"/>
      <c r="L100" s="163"/>
    </row>
    <row r="101" spans="1:47" s="9" customFormat="1" ht="24.95" customHeight="1" x14ac:dyDescent="0.2">
      <c r="B101" s="153"/>
      <c r="C101" s="154"/>
      <c r="D101" s="155" t="s">
        <v>1086</v>
      </c>
      <c r="E101" s="156"/>
      <c r="F101" s="156"/>
      <c r="G101" s="156"/>
      <c r="H101" s="156"/>
      <c r="I101" s="156"/>
      <c r="J101" s="157">
        <f>J135</f>
        <v>0</v>
      </c>
      <c r="K101" s="154"/>
      <c r="L101" s="158"/>
    </row>
    <row r="102" spans="1:47" s="10" customFormat="1" ht="19.899999999999999" customHeight="1" x14ac:dyDescent="0.2">
      <c r="B102" s="159"/>
      <c r="C102" s="104"/>
      <c r="D102" s="160" t="s">
        <v>1087</v>
      </c>
      <c r="E102" s="161"/>
      <c r="F102" s="161"/>
      <c r="G102" s="161"/>
      <c r="H102" s="161"/>
      <c r="I102" s="161"/>
      <c r="J102" s="162">
        <f>J136</f>
        <v>0</v>
      </c>
      <c r="K102" s="104"/>
      <c r="L102" s="163"/>
    </row>
    <row r="103" spans="1:47" s="10" customFormat="1" ht="19.899999999999999" customHeight="1" x14ac:dyDescent="0.2">
      <c r="B103" s="159"/>
      <c r="C103" s="104"/>
      <c r="D103" s="160" t="s">
        <v>1088</v>
      </c>
      <c r="E103" s="161"/>
      <c r="F103" s="161"/>
      <c r="G103" s="161"/>
      <c r="H103" s="161"/>
      <c r="I103" s="161"/>
      <c r="J103" s="162">
        <f>J138</f>
        <v>0</v>
      </c>
      <c r="K103" s="104"/>
      <c r="L103" s="163"/>
    </row>
    <row r="104" spans="1:47" s="9" customFormat="1" ht="24.95" customHeight="1" x14ac:dyDescent="0.2">
      <c r="B104" s="153"/>
      <c r="C104" s="154"/>
      <c r="D104" s="155" t="s">
        <v>165</v>
      </c>
      <c r="E104" s="156"/>
      <c r="F104" s="156"/>
      <c r="G104" s="156"/>
      <c r="H104" s="156"/>
      <c r="I104" s="156"/>
      <c r="J104" s="157">
        <f>J145</f>
        <v>0</v>
      </c>
      <c r="K104" s="154"/>
      <c r="L104" s="158"/>
    </row>
    <row r="105" spans="1:47" s="9" customFormat="1" ht="24.95" customHeight="1" x14ac:dyDescent="0.2">
      <c r="B105" s="153"/>
      <c r="C105" s="154"/>
      <c r="D105" s="155" t="s">
        <v>1089</v>
      </c>
      <c r="E105" s="156"/>
      <c r="F105" s="156"/>
      <c r="G105" s="156"/>
      <c r="H105" s="156"/>
      <c r="I105" s="156"/>
      <c r="J105" s="157">
        <f>J148</f>
        <v>0</v>
      </c>
      <c r="K105" s="154"/>
      <c r="L105" s="158"/>
    </row>
    <row r="106" spans="1:47" s="2" customFormat="1" ht="21.75" customHeight="1" x14ac:dyDescent="0.2">
      <c r="A106" s="34"/>
      <c r="B106" s="35"/>
      <c r="C106" s="36"/>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47" s="2" customFormat="1" ht="6.95" customHeight="1" x14ac:dyDescent="0.2">
      <c r="A107" s="34"/>
      <c r="B107" s="54"/>
      <c r="C107" s="55"/>
      <c r="D107" s="55"/>
      <c r="E107" s="55"/>
      <c r="F107" s="55"/>
      <c r="G107" s="55"/>
      <c r="H107" s="55"/>
      <c r="I107" s="55"/>
      <c r="J107" s="55"/>
      <c r="K107" s="55"/>
      <c r="L107" s="51"/>
      <c r="S107" s="34"/>
      <c r="T107" s="34"/>
      <c r="U107" s="34"/>
      <c r="V107" s="34"/>
      <c r="W107" s="34"/>
      <c r="X107" s="34"/>
      <c r="Y107" s="34"/>
      <c r="Z107" s="34"/>
      <c r="AA107" s="34"/>
      <c r="AB107" s="34"/>
      <c r="AC107" s="34"/>
      <c r="AD107" s="34"/>
      <c r="AE107" s="34"/>
    </row>
    <row r="111" spans="1:47" s="2" customFormat="1" ht="6.95" customHeight="1" x14ac:dyDescent="0.2">
      <c r="A111" s="34"/>
      <c r="B111" s="56"/>
      <c r="C111" s="57"/>
      <c r="D111" s="57"/>
      <c r="E111" s="57"/>
      <c r="F111" s="57"/>
      <c r="G111" s="57"/>
      <c r="H111" s="57"/>
      <c r="I111" s="57"/>
      <c r="J111" s="57"/>
      <c r="K111" s="57"/>
      <c r="L111" s="51"/>
      <c r="S111" s="34"/>
      <c r="T111" s="34"/>
      <c r="U111" s="34"/>
      <c r="V111" s="34"/>
      <c r="W111" s="34"/>
      <c r="X111" s="34"/>
      <c r="Y111" s="34"/>
      <c r="Z111" s="34"/>
      <c r="AA111" s="34"/>
      <c r="AB111" s="34"/>
      <c r="AC111" s="34"/>
      <c r="AD111" s="34"/>
      <c r="AE111" s="34"/>
    </row>
    <row r="112" spans="1:47" s="2" customFormat="1" ht="24.95" customHeight="1" x14ac:dyDescent="0.2">
      <c r="A112" s="34"/>
      <c r="B112" s="35"/>
      <c r="C112" s="23" t="s">
        <v>166</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6.95" customHeight="1" x14ac:dyDescent="0.2">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2" customHeight="1" x14ac:dyDescent="0.2">
      <c r="A114" s="34"/>
      <c r="B114" s="35"/>
      <c r="C114" s="29" t="s">
        <v>16</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6.5" customHeight="1" x14ac:dyDescent="0.2">
      <c r="A115" s="34"/>
      <c r="B115" s="35"/>
      <c r="C115" s="36"/>
      <c r="D115" s="36"/>
      <c r="E115" s="309" t="str">
        <f>E7</f>
        <v>16 -Oprava trati v úseku Praha Smíchov - Beroun Závodí</v>
      </c>
      <c r="F115" s="310"/>
      <c r="G115" s="310"/>
      <c r="H115" s="310"/>
      <c r="I115" s="36"/>
      <c r="J115" s="36"/>
      <c r="K115" s="36"/>
      <c r="L115" s="51"/>
      <c r="S115" s="34"/>
      <c r="T115" s="34"/>
      <c r="U115" s="34"/>
      <c r="V115" s="34"/>
      <c r="W115" s="34"/>
      <c r="X115" s="34"/>
      <c r="Y115" s="34"/>
      <c r="Z115" s="34"/>
      <c r="AA115" s="34"/>
      <c r="AB115" s="34"/>
      <c r="AC115" s="34"/>
      <c r="AD115" s="34"/>
      <c r="AE115" s="34"/>
    </row>
    <row r="116" spans="1:65" s="1" customFormat="1" ht="12" customHeight="1" x14ac:dyDescent="0.2">
      <c r="B116" s="21"/>
      <c r="C116" s="29" t="s">
        <v>156</v>
      </c>
      <c r="D116" s="22"/>
      <c r="E116" s="22"/>
      <c r="F116" s="22"/>
      <c r="G116" s="22"/>
      <c r="H116" s="22"/>
      <c r="I116" s="22"/>
      <c r="J116" s="22"/>
      <c r="K116" s="22"/>
      <c r="L116" s="20"/>
    </row>
    <row r="117" spans="1:65" s="2" customFormat="1" ht="16.5" customHeight="1" x14ac:dyDescent="0.2">
      <c r="A117" s="34"/>
      <c r="B117" s="35"/>
      <c r="C117" s="36"/>
      <c r="D117" s="36"/>
      <c r="E117" s="309" t="s">
        <v>995</v>
      </c>
      <c r="F117" s="308"/>
      <c r="G117" s="308"/>
      <c r="H117" s="308"/>
      <c r="I117" s="36"/>
      <c r="J117" s="36"/>
      <c r="K117" s="36"/>
      <c r="L117" s="51"/>
      <c r="S117" s="34"/>
      <c r="T117" s="34"/>
      <c r="U117" s="34"/>
      <c r="V117" s="34"/>
      <c r="W117" s="34"/>
      <c r="X117" s="34"/>
      <c r="Y117" s="34"/>
      <c r="Z117" s="34"/>
      <c r="AA117" s="34"/>
      <c r="AB117" s="34"/>
      <c r="AC117" s="34"/>
      <c r="AD117" s="34"/>
      <c r="AE117" s="34"/>
    </row>
    <row r="118" spans="1:65" s="2" customFormat="1" ht="12" customHeight="1" x14ac:dyDescent="0.2">
      <c r="A118" s="34"/>
      <c r="B118" s="35"/>
      <c r="C118" s="29" t="s">
        <v>486</v>
      </c>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6.5" customHeight="1" x14ac:dyDescent="0.2">
      <c r="A119" s="34"/>
      <c r="B119" s="35"/>
      <c r="C119" s="36"/>
      <c r="D119" s="36"/>
      <c r="E119" s="270" t="str">
        <f>E11</f>
        <v>PS01b - URS-Osvětlení nástupiště Loděnice</v>
      </c>
      <c r="F119" s="308"/>
      <c r="G119" s="308"/>
      <c r="H119" s="308"/>
      <c r="I119" s="36"/>
      <c r="J119" s="36"/>
      <c r="K119" s="36"/>
      <c r="L119" s="51"/>
      <c r="S119" s="34"/>
      <c r="T119" s="34"/>
      <c r="U119" s="34"/>
      <c r="V119" s="34"/>
      <c r="W119" s="34"/>
      <c r="X119" s="34"/>
      <c r="Y119" s="34"/>
      <c r="Z119" s="34"/>
      <c r="AA119" s="34"/>
      <c r="AB119" s="34"/>
      <c r="AC119" s="34"/>
      <c r="AD119" s="34"/>
      <c r="AE119" s="34"/>
    </row>
    <row r="120" spans="1:65" s="2" customFormat="1" ht="6.95" customHeight="1" x14ac:dyDescent="0.2">
      <c r="A120" s="34"/>
      <c r="B120" s="35"/>
      <c r="C120" s="36"/>
      <c r="D120" s="36"/>
      <c r="E120" s="36"/>
      <c r="F120" s="36"/>
      <c r="G120" s="36"/>
      <c r="H120" s="36"/>
      <c r="I120" s="36"/>
      <c r="J120" s="36"/>
      <c r="K120" s="36"/>
      <c r="L120" s="51"/>
      <c r="S120" s="34"/>
      <c r="T120" s="34"/>
      <c r="U120" s="34"/>
      <c r="V120" s="34"/>
      <c r="W120" s="34"/>
      <c r="X120" s="34"/>
      <c r="Y120" s="34"/>
      <c r="Z120" s="34"/>
      <c r="AA120" s="34"/>
      <c r="AB120" s="34"/>
      <c r="AC120" s="34"/>
      <c r="AD120" s="34"/>
      <c r="AE120" s="34"/>
    </row>
    <row r="121" spans="1:65" s="2" customFormat="1" ht="12" customHeight="1" x14ac:dyDescent="0.2">
      <c r="A121" s="34"/>
      <c r="B121" s="35"/>
      <c r="C121" s="29" t="s">
        <v>20</v>
      </c>
      <c r="D121" s="36"/>
      <c r="E121" s="36"/>
      <c r="F121" s="27" t="str">
        <f>F14</f>
        <v xml:space="preserve"> </v>
      </c>
      <c r="G121" s="36"/>
      <c r="H121" s="36"/>
      <c r="I121" s="29" t="s">
        <v>22</v>
      </c>
      <c r="J121" s="66" t="str">
        <f>IF(J14="","",J14)</f>
        <v>4. 4. 2022</v>
      </c>
      <c r="K121" s="36"/>
      <c r="L121" s="51"/>
      <c r="S121" s="34"/>
      <c r="T121" s="34"/>
      <c r="U121" s="34"/>
      <c r="V121" s="34"/>
      <c r="W121" s="34"/>
      <c r="X121" s="34"/>
      <c r="Y121" s="34"/>
      <c r="Z121" s="34"/>
      <c r="AA121" s="34"/>
      <c r="AB121" s="34"/>
      <c r="AC121" s="34"/>
      <c r="AD121" s="34"/>
      <c r="AE121" s="34"/>
    </row>
    <row r="122" spans="1:65" s="2" customFormat="1" ht="6.95" customHeight="1" x14ac:dyDescent="0.2">
      <c r="A122" s="34"/>
      <c r="B122" s="35"/>
      <c r="C122" s="36"/>
      <c r="D122" s="36"/>
      <c r="E122" s="36"/>
      <c r="F122" s="36"/>
      <c r="G122" s="36"/>
      <c r="H122" s="36"/>
      <c r="I122" s="36"/>
      <c r="J122" s="36"/>
      <c r="K122" s="36"/>
      <c r="L122" s="51"/>
      <c r="S122" s="34"/>
      <c r="T122" s="34"/>
      <c r="U122" s="34"/>
      <c r="V122" s="34"/>
      <c r="W122" s="34"/>
      <c r="X122" s="34"/>
      <c r="Y122" s="34"/>
      <c r="Z122" s="34"/>
      <c r="AA122" s="34"/>
      <c r="AB122" s="34"/>
      <c r="AC122" s="34"/>
      <c r="AD122" s="34"/>
      <c r="AE122" s="34"/>
    </row>
    <row r="123" spans="1:65" s="2" customFormat="1" ht="15.2" customHeight="1" x14ac:dyDescent="0.2">
      <c r="A123" s="34"/>
      <c r="B123" s="35"/>
      <c r="C123" s="29" t="s">
        <v>24</v>
      </c>
      <c r="D123" s="36"/>
      <c r="E123" s="36"/>
      <c r="F123" s="27" t="str">
        <f>E17</f>
        <v xml:space="preserve"> </v>
      </c>
      <c r="G123" s="36"/>
      <c r="H123" s="36"/>
      <c r="I123" s="29" t="s">
        <v>29</v>
      </c>
      <c r="J123" s="32" t="str">
        <f>E23</f>
        <v xml:space="preserve"> </v>
      </c>
      <c r="K123" s="36"/>
      <c r="L123" s="51"/>
      <c r="S123" s="34"/>
      <c r="T123" s="34"/>
      <c r="U123" s="34"/>
      <c r="V123" s="34"/>
      <c r="W123" s="34"/>
      <c r="X123" s="34"/>
      <c r="Y123" s="34"/>
      <c r="Z123" s="34"/>
      <c r="AA123" s="34"/>
      <c r="AB123" s="34"/>
      <c r="AC123" s="34"/>
      <c r="AD123" s="34"/>
      <c r="AE123" s="34"/>
    </row>
    <row r="124" spans="1:65" s="2" customFormat="1" ht="15.2" customHeight="1" x14ac:dyDescent="0.2">
      <c r="A124" s="34"/>
      <c r="B124" s="35"/>
      <c r="C124" s="29" t="s">
        <v>27</v>
      </c>
      <c r="D124" s="36"/>
      <c r="E124" s="36"/>
      <c r="F124" s="27" t="str">
        <f>IF(E20="","",E20)</f>
        <v>Vyplň údaj</v>
      </c>
      <c r="G124" s="36"/>
      <c r="H124" s="36"/>
      <c r="I124" s="29" t="s">
        <v>31</v>
      </c>
      <c r="J124" s="32" t="str">
        <f>E26</f>
        <v xml:space="preserve"> </v>
      </c>
      <c r="K124" s="36"/>
      <c r="L124" s="51"/>
      <c r="S124" s="34"/>
      <c r="T124" s="34"/>
      <c r="U124" s="34"/>
      <c r="V124" s="34"/>
      <c r="W124" s="34"/>
      <c r="X124" s="34"/>
      <c r="Y124" s="34"/>
      <c r="Z124" s="34"/>
      <c r="AA124" s="34"/>
      <c r="AB124" s="34"/>
      <c r="AC124" s="34"/>
      <c r="AD124" s="34"/>
      <c r="AE124" s="34"/>
    </row>
    <row r="125" spans="1:65" s="2" customFormat="1" ht="10.35" customHeight="1" x14ac:dyDescent="0.2">
      <c r="A125" s="34"/>
      <c r="B125" s="35"/>
      <c r="C125" s="36"/>
      <c r="D125" s="36"/>
      <c r="E125" s="36"/>
      <c r="F125" s="36"/>
      <c r="G125" s="36"/>
      <c r="H125" s="36"/>
      <c r="I125" s="36"/>
      <c r="J125" s="36"/>
      <c r="K125" s="36"/>
      <c r="L125" s="51"/>
      <c r="S125" s="34"/>
      <c r="T125" s="34"/>
      <c r="U125" s="34"/>
      <c r="V125" s="34"/>
      <c r="W125" s="34"/>
      <c r="X125" s="34"/>
      <c r="Y125" s="34"/>
      <c r="Z125" s="34"/>
      <c r="AA125" s="34"/>
      <c r="AB125" s="34"/>
      <c r="AC125" s="34"/>
      <c r="AD125" s="34"/>
      <c r="AE125" s="34"/>
    </row>
    <row r="126" spans="1:65" s="11" customFormat="1" ht="29.25" customHeight="1" x14ac:dyDescent="0.2">
      <c r="A126" s="164"/>
      <c r="B126" s="165"/>
      <c r="C126" s="166" t="s">
        <v>167</v>
      </c>
      <c r="D126" s="167" t="s">
        <v>58</v>
      </c>
      <c r="E126" s="167" t="s">
        <v>54</v>
      </c>
      <c r="F126" s="167" t="s">
        <v>55</v>
      </c>
      <c r="G126" s="167" t="s">
        <v>168</v>
      </c>
      <c r="H126" s="167" t="s">
        <v>169</v>
      </c>
      <c r="I126" s="167" t="s">
        <v>170</v>
      </c>
      <c r="J126" s="167" t="s">
        <v>160</v>
      </c>
      <c r="K126" s="168" t="s">
        <v>171</v>
      </c>
      <c r="L126" s="169"/>
      <c r="M126" s="75" t="s">
        <v>1</v>
      </c>
      <c r="N126" s="76" t="s">
        <v>37</v>
      </c>
      <c r="O126" s="76" t="s">
        <v>172</v>
      </c>
      <c r="P126" s="76" t="s">
        <v>173</v>
      </c>
      <c r="Q126" s="76" t="s">
        <v>174</v>
      </c>
      <c r="R126" s="76" t="s">
        <v>175</v>
      </c>
      <c r="S126" s="76" t="s">
        <v>176</v>
      </c>
      <c r="T126" s="77" t="s">
        <v>177</v>
      </c>
      <c r="U126" s="164"/>
      <c r="V126" s="164"/>
      <c r="W126" s="164"/>
      <c r="X126" s="164"/>
      <c r="Y126" s="164"/>
      <c r="Z126" s="164"/>
      <c r="AA126" s="164"/>
      <c r="AB126" s="164"/>
      <c r="AC126" s="164"/>
      <c r="AD126" s="164"/>
      <c r="AE126" s="164"/>
    </row>
    <row r="127" spans="1:65" s="2" customFormat="1" ht="22.9" customHeight="1" x14ac:dyDescent="0.25">
      <c r="A127" s="34"/>
      <c r="B127" s="35"/>
      <c r="C127" s="82" t="s">
        <v>178</v>
      </c>
      <c r="D127" s="36"/>
      <c r="E127" s="36"/>
      <c r="F127" s="36"/>
      <c r="G127" s="36"/>
      <c r="H127" s="36"/>
      <c r="I127" s="36"/>
      <c r="J127" s="170">
        <f>BK127</f>
        <v>0</v>
      </c>
      <c r="K127" s="36"/>
      <c r="L127" s="39"/>
      <c r="M127" s="78"/>
      <c r="N127" s="171"/>
      <c r="O127" s="79"/>
      <c r="P127" s="172">
        <f>P128+SUM(P129:P132)+P135+P145+P148</f>
        <v>0</v>
      </c>
      <c r="Q127" s="79"/>
      <c r="R127" s="172">
        <f>R128+SUM(R129:R132)+R135+R145+R148</f>
        <v>26.442019999999999</v>
      </c>
      <c r="S127" s="79"/>
      <c r="T127" s="173">
        <f>T128+SUM(T129:T132)+T135+T145+T148</f>
        <v>0</v>
      </c>
      <c r="U127" s="34"/>
      <c r="V127" s="34"/>
      <c r="W127" s="34"/>
      <c r="X127" s="34"/>
      <c r="Y127" s="34"/>
      <c r="Z127" s="34"/>
      <c r="AA127" s="34"/>
      <c r="AB127" s="34"/>
      <c r="AC127" s="34"/>
      <c r="AD127" s="34"/>
      <c r="AE127" s="34"/>
      <c r="AT127" s="17" t="s">
        <v>72</v>
      </c>
      <c r="AU127" s="17" t="s">
        <v>162</v>
      </c>
      <c r="BK127" s="174">
        <f>BK128+SUM(BK129:BK132)+BK135+BK145+BK148</f>
        <v>0</v>
      </c>
    </row>
    <row r="128" spans="1:65" s="2" customFormat="1" ht="16.5" customHeight="1" x14ac:dyDescent="0.2">
      <c r="A128" s="34"/>
      <c r="B128" s="35"/>
      <c r="C128" s="227" t="s">
        <v>81</v>
      </c>
      <c r="D128" s="227" t="s">
        <v>212</v>
      </c>
      <c r="E128" s="228" t="s">
        <v>1090</v>
      </c>
      <c r="F128" s="229" t="s">
        <v>1091</v>
      </c>
      <c r="G128" s="230" t="s">
        <v>222</v>
      </c>
      <c r="H128" s="231">
        <v>120</v>
      </c>
      <c r="I128" s="232"/>
      <c r="J128" s="233">
        <f>ROUND(I128*H128,2)</f>
        <v>0</v>
      </c>
      <c r="K128" s="261" t="s">
        <v>1400</v>
      </c>
      <c r="L128" s="234"/>
      <c r="M128" s="235" t="s">
        <v>1</v>
      </c>
      <c r="N128" s="236" t="s">
        <v>38</v>
      </c>
      <c r="O128" s="71"/>
      <c r="P128" s="200">
        <f>O128*H128</f>
        <v>0</v>
      </c>
      <c r="Q128" s="200">
        <v>3.0000000000000001E-3</v>
      </c>
      <c r="R128" s="200">
        <f>Q128*H128</f>
        <v>0.36</v>
      </c>
      <c r="S128" s="200">
        <v>0</v>
      </c>
      <c r="T128" s="201">
        <f>S128*H128</f>
        <v>0</v>
      </c>
      <c r="U128" s="34"/>
      <c r="V128" s="34"/>
      <c r="W128" s="34"/>
      <c r="X128" s="34"/>
      <c r="Y128" s="34"/>
      <c r="Z128" s="34"/>
      <c r="AA128" s="34"/>
      <c r="AB128" s="34"/>
      <c r="AC128" s="34"/>
      <c r="AD128" s="34"/>
      <c r="AE128" s="34"/>
      <c r="AR128" s="202" t="s">
        <v>216</v>
      </c>
      <c r="AT128" s="202" t="s">
        <v>212</v>
      </c>
      <c r="AU128" s="202" t="s">
        <v>73</v>
      </c>
      <c r="AY128" s="17" t="s">
        <v>181</v>
      </c>
      <c r="BE128" s="203">
        <f>IF(N128="základní",J128,0)</f>
        <v>0</v>
      </c>
      <c r="BF128" s="203">
        <f>IF(N128="snížená",J128,0)</f>
        <v>0</v>
      </c>
      <c r="BG128" s="203">
        <f>IF(N128="zákl. přenesená",J128,0)</f>
        <v>0</v>
      </c>
      <c r="BH128" s="203">
        <f>IF(N128="sníž. přenesená",J128,0)</f>
        <v>0</v>
      </c>
      <c r="BI128" s="203">
        <f>IF(N128="nulová",J128,0)</f>
        <v>0</v>
      </c>
      <c r="BJ128" s="17" t="s">
        <v>81</v>
      </c>
      <c r="BK128" s="203">
        <f>ROUND(I128*H128,2)</f>
        <v>0</v>
      </c>
      <c r="BL128" s="17" t="s">
        <v>189</v>
      </c>
      <c r="BM128" s="202" t="s">
        <v>1092</v>
      </c>
    </row>
    <row r="129" spans="1:65" s="2" customFormat="1" ht="16.5" customHeight="1" x14ac:dyDescent="0.2">
      <c r="A129" s="34"/>
      <c r="B129" s="35"/>
      <c r="C129" s="227" t="s">
        <v>83</v>
      </c>
      <c r="D129" s="227" t="s">
        <v>212</v>
      </c>
      <c r="E129" s="228" t="s">
        <v>1093</v>
      </c>
      <c r="F129" s="229" t="s">
        <v>1094</v>
      </c>
      <c r="G129" s="230" t="s">
        <v>196</v>
      </c>
      <c r="H129" s="231">
        <v>1.8</v>
      </c>
      <c r="I129" s="232"/>
      <c r="J129" s="233">
        <f>ROUND(I129*H129,2)</f>
        <v>0</v>
      </c>
      <c r="K129" s="261" t="s">
        <v>1400</v>
      </c>
      <c r="L129" s="234"/>
      <c r="M129" s="235" t="s">
        <v>1</v>
      </c>
      <c r="N129" s="236" t="s">
        <v>38</v>
      </c>
      <c r="O129" s="71"/>
      <c r="P129" s="200">
        <f>O129*H129</f>
        <v>0</v>
      </c>
      <c r="Q129" s="200">
        <v>2.234</v>
      </c>
      <c r="R129" s="200">
        <f>Q129*H129</f>
        <v>4.0212000000000003</v>
      </c>
      <c r="S129" s="200">
        <v>0</v>
      </c>
      <c r="T129" s="201">
        <f>S129*H129</f>
        <v>0</v>
      </c>
      <c r="U129" s="34"/>
      <c r="V129" s="34"/>
      <c r="W129" s="34"/>
      <c r="X129" s="34"/>
      <c r="Y129" s="34"/>
      <c r="Z129" s="34"/>
      <c r="AA129" s="34"/>
      <c r="AB129" s="34"/>
      <c r="AC129" s="34"/>
      <c r="AD129" s="34"/>
      <c r="AE129" s="34"/>
      <c r="AR129" s="202" t="s">
        <v>216</v>
      </c>
      <c r="AT129" s="202" t="s">
        <v>212</v>
      </c>
      <c r="AU129" s="202" t="s">
        <v>73</v>
      </c>
      <c r="AY129" s="17" t="s">
        <v>181</v>
      </c>
      <c r="BE129" s="203">
        <f>IF(N129="základní",J129,0)</f>
        <v>0</v>
      </c>
      <c r="BF129" s="203">
        <f>IF(N129="snížená",J129,0)</f>
        <v>0</v>
      </c>
      <c r="BG129" s="203">
        <f>IF(N129="zákl. přenesená",J129,0)</f>
        <v>0</v>
      </c>
      <c r="BH129" s="203">
        <f>IF(N129="sníž. přenesená",J129,0)</f>
        <v>0</v>
      </c>
      <c r="BI129" s="203">
        <f>IF(N129="nulová",J129,0)</f>
        <v>0</v>
      </c>
      <c r="BJ129" s="17" t="s">
        <v>81</v>
      </c>
      <c r="BK129" s="203">
        <f>ROUND(I129*H129,2)</f>
        <v>0</v>
      </c>
      <c r="BL129" s="17" t="s">
        <v>189</v>
      </c>
      <c r="BM129" s="202" t="s">
        <v>1095</v>
      </c>
    </row>
    <row r="130" spans="1:65" s="2" customFormat="1" ht="24.2" customHeight="1" x14ac:dyDescent="0.2">
      <c r="A130" s="34"/>
      <c r="B130" s="35"/>
      <c r="C130" s="227" t="s">
        <v>198</v>
      </c>
      <c r="D130" s="227" t="s">
        <v>212</v>
      </c>
      <c r="E130" s="228" t="s">
        <v>1096</v>
      </c>
      <c r="F130" s="229" t="s">
        <v>1097</v>
      </c>
      <c r="G130" s="230" t="s">
        <v>222</v>
      </c>
      <c r="H130" s="231">
        <v>10</v>
      </c>
      <c r="I130" s="232"/>
      <c r="J130" s="233">
        <f>ROUND(I130*H130,2)</f>
        <v>0</v>
      </c>
      <c r="K130" s="261" t="s">
        <v>1400</v>
      </c>
      <c r="L130" s="234"/>
      <c r="M130" s="235" t="s">
        <v>1</v>
      </c>
      <c r="N130" s="236" t="s">
        <v>38</v>
      </c>
      <c r="O130" s="71"/>
      <c r="P130" s="200">
        <f>O130*H130</f>
        <v>0</v>
      </c>
      <c r="Q130" s="200">
        <v>2.5999999999999998E-4</v>
      </c>
      <c r="R130" s="200">
        <f>Q130*H130</f>
        <v>2.5999999999999999E-3</v>
      </c>
      <c r="S130" s="200">
        <v>0</v>
      </c>
      <c r="T130" s="201">
        <f>S130*H130</f>
        <v>0</v>
      </c>
      <c r="U130" s="34"/>
      <c r="V130" s="34"/>
      <c r="W130" s="34"/>
      <c r="X130" s="34"/>
      <c r="Y130" s="34"/>
      <c r="Z130" s="34"/>
      <c r="AA130" s="34"/>
      <c r="AB130" s="34"/>
      <c r="AC130" s="34"/>
      <c r="AD130" s="34"/>
      <c r="AE130" s="34"/>
      <c r="AR130" s="202" t="s">
        <v>216</v>
      </c>
      <c r="AT130" s="202" t="s">
        <v>212</v>
      </c>
      <c r="AU130" s="202" t="s">
        <v>73</v>
      </c>
      <c r="AY130" s="17" t="s">
        <v>181</v>
      </c>
      <c r="BE130" s="203">
        <f>IF(N130="základní",J130,0)</f>
        <v>0</v>
      </c>
      <c r="BF130" s="203">
        <f>IF(N130="snížená",J130,0)</f>
        <v>0</v>
      </c>
      <c r="BG130" s="203">
        <f>IF(N130="zákl. přenesená",J130,0)</f>
        <v>0</v>
      </c>
      <c r="BH130" s="203">
        <f>IF(N130="sníž. přenesená",J130,0)</f>
        <v>0</v>
      </c>
      <c r="BI130" s="203">
        <f>IF(N130="nulová",J130,0)</f>
        <v>0</v>
      </c>
      <c r="BJ130" s="17" t="s">
        <v>81</v>
      </c>
      <c r="BK130" s="203">
        <f>ROUND(I130*H130,2)</f>
        <v>0</v>
      </c>
      <c r="BL130" s="17" t="s">
        <v>189</v>
      </c>
      <c r="BM130" s="202" t="s">
        <v>1098</v>
      </c>
    </row>
    <row r="131" spans="1:65" s="2" customFormat="1" ht="16.5" customHeight="1" x14ac:dyDescent="0.2">
      <c r="A131" s="34"/>
      <c r="B131" s="35"/>
      <c r="C131" s="227" t="s">
        <v>189</v>
      </c>
      <c r="D131" s="227" t="s">
        <v>212</v>
      </c>
      <c r="E131" s="228" t="s">
        <v>1099</v>
      </c>
      <c r="F131" s="229" t="s">
        <v>1100</v>
      </c>
      <c r="G131" s="230" t="s">
        <v>215</v>
      </c>
      <c r="H131" s="231">
        <v>11</v>
      </c>
      <c r="I131" s="232"/>
      <c r="J131" s="233">
        <f>ROUND(I131*H131,2)</f>
        <v>0</v>
      </c>
      <c r="K131" s="261" t="s">
        <v>1400</v>
      </c>
      <c r="L131" s="234"/>
      <c r="M131" s="235" t="s">
        <v>1</v>
      </c>
      <c r="N131" s="236" t="s">
        <v>38</v>
      </c>
      <c r="O131" s="71"/>
      <c r="P131" s="200">
        <f>O131*H131</f>
        <v>0</v>
      </c>
      <c r="Q131" s="200">
        <v>1</v>
      </c>
      <c r="R131" s="200">
        <f>Q131*H131</f>
        <v>11</v>
      </c>
      <c r="S131" s="200">
        <v>0</v>
      </c>
      <c r="T131" s="201">
        <f>S131*H131</f>
        <v>0</v>
      </c>
      <c r="U131" s="34"/>
      <c r="V131" s="34"/>
      <c r="W131" s="34"/>
      <c r="X131" s="34"/>
      <c r="Y131" s="34"/>
      <c r="Z131" s="34"/>
      <c r="AA131" s="34"/>
      <c r="AB131" s="34"/>
      <c r="AC131" s="34"/>
      <c r="AD131" s="34"/>
      <c r="AE131" s="34"/>
      <c r="AR131" s="202" t="s">
        <v>216</v>
      </c>
      <c r="AT131" s="202" t="s">
        <v>212</v>
      </c>
      <c r="AU131" s="202" t="s">
        <v>73</v>
      </c>
      <c r="AY131" s="17" t="s">
        <v>181</v>
      </c>
      <c r="BE131" s="203">
        <f>IF(N131="základní",J131,0)</f>
        <v>0</v>
      </c>
      <c r="BF131" s="203">
        <f>IF(N131="snížená",J131,0)</f>
        <v>0</v>
      </c>
      <c r="BG131" s="203">
        <f>IF(N131="zákl. přenesená",J131,0)</f>
        <v>0</v>
      </c>
      <c r="BH131" s="203">
        <f>IF(N131="sníž. přenesená",J131,0)</f>
        <v>0</v>
      </c>
      <c r="BI131" s="203">
        <f>IF(N131="nulová",J131,0)</f>
        <v>0</v>
      </c>
      <c r="BJ131" s="17" t="s">
        <v>81</v>
      </c>
      <c r="BK131" s="203">
        <f>ROUND(I131*H131,2)</f>
        <v>0</v>
      </c>
      <c r="BL131" s="17" t="s">
        <v>189</v>
      </c>
      <c r="BM131" s="202" t="s">
        <v>1101</v>
      </c>
    </row>
    <row r="132" spans="1:65" s="12" customFormat="1" ht="25.9" customHeight="1" x14ac:dyDescent="0.2">
      <c r="B132" s="175"/>
      <c r="C132" s="176"/>
      <c r="D132" s="177" t="s">
        <v>72</v>
      </c>
      <c r="E132" s="178" t="s">
        <v>179</v>
      </c>
      <c r="F132" s="178" t="s">
        <v>180</v>
      </c>
      <c r="G132" s="176"/>
      <c r="H132" s="176"/>
      <c r="I132" s="179"/>
      <c r="J132" s="180">
        <f>BK132</f>
        <v>0</v>
      </c>
      <c r="K132" s="176"/>
      <c r="L132" s="181"/>
      <c r="M132" s="182"/>
      <c r="N132" s="183"/>
      <c r="O132" s="183"/>
      <c r="P132" s="184">
        <f>P133</f>
        <v>0</v>
      </c>
      <c r="Q132" s="183"/>
      <c r="R132" s="184">
        <f>R133</f>
        <v>0</v>
      </c>
      <c r="S132" s="183"/>
      <c r="T132" s="185">
        <f>T133</f>
        <v>0</v>
      </c>
      <c r="AR132" s="186" t="s">
        <v>81</v>
      </c>
      <c r="AT132" s="187" t="s">
        <v>72</v>
      </c>
      <c r="AU132" s="187" t="s">
        <v>73</v>
      </c>
      <c r="AY132" s="186" t="s">
        <v>181</v>
      </c>
      <c r="BK132" s="188">
        <f>BK133</f>
        <v>0</v>
      </c>
    </row>
    <row r="133" spans="1:65" s="12" customFormat="1" ht="22.9" customHeight="1" x14ac:dyDescent="0.2">
      <c r="B133" s="175"/>
      <c r="C133" s="176"/>
      <c r="D133" s="177" t="s">
        <v>72</v>
      </c>
      <c r="E133" s="189" t="s">
        <v>81</v>
      </c>
      <c r="F133" s="189" t="s">
        <v>1102</v>
      </c>
      <c r="G133" s="176"/>
      <c r="H133" s="176"/>
      <c r="I133" s="179"/>
      <c r="J133" s="190">
        <f>BK133</f>
        <v>0</v>
      </c>
      <c r="K133" s="176"/>
      <c r="L133" s="181"/>
      <c r="M133" s="182"/>
      <c r="N133" s="183"/>
      <c r="O133" s="183"/>
      <c r="P133" s="184">
        <f>P134</f>
        <v>0</v>
      </c>
      <c r="Q133" s="183"/>
      <c r="R133" s="184">
        <f>R134</f>
        <v>0</v>
      </c>
      <c r="S133" s="183"/>
      <c r="T133" s="185">
        <f>T134</f>
        <v>0</v>
      </c>
      <c r="AR133" s="186" t="s">
        <v>81</v>
      </c>
      <c r="AT133" s="187" t="s">
        <v>72</v>
      </c>
      <c r="AU133" s="187" t="s">
        <v>81</v>
      </c>
      <c r="AY133" s="186" t="s">
        <v>181</v>
      </c>
      <c r="BK133" s="188">
        <f>BK134</f>
        <v>0</v>
      </c>
    </row>
    <row r="134" spans="1:65" s="2" customFormat="1" ht="55.5" customHeight="1" x14ac:dyDescent="0.2">
      <c r="A134" s="34"/>
      <c r="B134" s="35"/>
      <c r="C134" s="191" t="s">
        <v>182</v>
      </c>
      <c r="D134" s="191" t="s">
        <v>184</v>
      </c>
      <c r="E134" s="192" t="s">
        <v>1103</v>
      </c>
      <c r="F134" s="193" t="s">
        <v>1104</v>
      </c>
      <c r="G134" s="194" t="s">
        <v>196</v>
      </c>
      <c r="H134" s="195">
        <v>3</v>
      </c>
      <c r="I134" s="196"/>
      <c r="J134" s="197">
        <f>ROUND(I134*H134,2)</f>
        <v>0</v>
      </c>
      <c r="K134" s="193" t="s">
        <v>1400</v>
      </c>
      <c r="L134" s="39"/>
      <c r="M134" s="198" t="s">
        <v>1</v>
      </c>
      <c r="N134" s="199" t="s">
        <v>38</v>
      </c>
      <c r="O134" s="71"/>
      <c r="P134" s="200">
        <f>O134*H134</f>
        <v>0</v>
      </c>
      <c r="Q134" s="200">
        <v>0</v>
      </c>
      <c r="R134" s="200">
        <f>Q134*H134</f>
        <v>0</v>
      </c>
      <c r="S134" s="200">
        <v>0</v>
      </c>
      <c r="T134" s="201">
        <f>S134*H134</f>
        <v>0</v>
      </c>
      <c r="U134" s="34"/>
      <c r="V134" s="34"/>
      <c r="W134" s="34"/>
      <c r="X134" s="34"/>
      <c r="Y134" s="34"/>
      <c r="Z134" s="34"/>
      <c r="AA134" s="34"/>
      <c r="AB134" s="34"/>
      <c r="AC134" s="34"/>
      <c r="AD134" s="34"/>
      <c r="AE134" s="34"/>
      <c r="AR134" s="202" t="s">
        <v>189</v>
      </c>
      <c r="AT134" s="202" t="s">
        <v>184</v>
      </c>
      <c r="AU134" s="202" t="s">
        <v>83</v>
      </c>
      <c r="AY134" s="17" t="s">
        <v>181</v>
      </c>
      <c r="BE134" s="203">
        <f>IF(N134="základní",J134,0)</f>
        <v>0</v>
      </c>
      <c r="BF134" s="203">
        <f>IF(N134="snížená",J134,0)</f>
        <v>0</v>
      </c>
      <c r="BG134" s="203">
        <f>IF(N134="zákl. přenesená",J134,0)</f>
        <v>0</v>
      </c>
      <c r="BH134" s="203">
        <f>IF(N134="sníž. přenesená",J134,0)</f>
        <v>0</v>
      </c>
      <c r="BI134" s="203">
        <f>IF(N134="nulová",J134,0)</f>
        <v>0</v>
      </c>
      <c r="BJ134" s="17" t="s">
        <v>81</v>
      </c>
      <c r="BK134" s="203">
        <f>ROUND(I134*H134,2)</f>
        <v>0</v>
      </c>
      <c r="BL134" s="17" t="s">
        <v>189</v>
      </c>
      <c r="BM134" s="202" t="s">
        <v>1105</v>
      </c>
    </row>
    <row r="135" spans="1:65" s="12" customFormat="1" ht="25.9" customHeight="1" x14ac:dyDescent="0.2">
      <c r="B135" s="175"/>
      <c r="C135" s="176"/>
      <c r="D135" s="177" t="s">
        <v>72</v>
      </c>
      <c r="E135" s="178" t="s">
        <v>212</v>
      </c>
      <c r="F135" s="178" t="s">
        <v>1106</v>
      </c>
      <c r="G135" s="176"/>
      <c r="H135" s="176"/>
      <c r="I135" s="179"/>
      <c r="J135" s="180">
        <f>BK135</f>
        <v>0</v>
      </c>
      <c r="K135" s="176"/>
      <c r="L135" s="181"/>
      <c r="M135" s="182"/>
      <c r="N135" s="183"/>
      <c r="O135" s="183"/>
      <c r="P135" s="184">
        <f>P136+P138</f>
        <v>0</v>
      </c>
      <c r="Q135" s="183"/>
      <c r="R135" s="184">
        <f>R136+R138</f>
        <v>11.056899999999999</v>
      </c>
      <c r="S135" s="183"/>
      <c r="T135" s="185">
        <f>T136+T138</f>
        <v>0</v>
      </c>
      <c r="AR135" s="186" t="s">
        <v>198</v>
      </c>
      <c r="AT135" s="187" t="s">
        <v>72</v>
      </c>
      <c r="AU135" s="187" t="s">
        <v>73</v>
      </c>
      <c r="AY135" s="186" t="s">
        <v>181</v>
      </c>
      <c r="BK135" s="188">
        <f>BK136+BK138</f>
        <v>0</v>
      </c>
    </row>
    <row r="136" spans="1:65" s="12" customFormat="1" ht="22.9" customHeight="1" x14ac:dyDescent="0.2">
      <c r="B136" s="175"/>
      <c r="C136" s="176"/>
      <c r="D136" s="177" t="s">
        <v>72</v>
      </c>
      <c r="E136" s="189" t="s">
        <v>1107</v>
      </c>
      <c r="F136" s="189" t="s">
        <v>1108</v>
      </c>
      <c r="G136" s="176"/>
      <c r="H136" s="176"/>
      <c r="I136" s="179"/>
      <c r="J136" s="190">
        <f>BK136</f>
        <v>0</v>
      </c>
      <c r="K136" s="176"/>
      <c r="L136" s="181"/>
      <c r="M136" s="182"/>
      <c r="N136" s="183"/>
      <c r="O136" s="183"/>
      <c r="P136" s="184">
        <f>P137</f>
        <v>0</v>
      </c>
      <c r="Q136" s="183"/>
      <c r="R136" s="184">
        <f>R137</f>
        <v>8.8005999999999993</v>
      </c>
      <c r="S136" s="183"/>
      <c r="T136" s="185">
        <f>T137</f>
        <v>0</v>
      </c>
      <c r="AR136" s="186" t="s">
        <v>198</v>
      </c>
      <c r="AT136" s="187" t="s">
        <v>72</v>
      </c>
      <c r="AU136" s="187" t="s">
        <v>81</v>
      </c>
      <c r="AY136" s="186" t="s">
        <v>181</v>
      </c>
      <c r="BK136" s="188">
        <f>BK137</f>
        <v>0</v>
      </c>
    </row>
    <row r="137" spans="1:65" s="2" customFormat="1" ht="49.15" customHeight="1" x14ac:dyDescent="0.2">
      <c r="A137" s="34"/>
      <c r="B137" s="35"/>
      <c r="C137" s="191" t="s">
        <v>219</v>
      </c>
      <c r="D137" s="191" t="s">
        <v>184</v>
      </c>
      <c r="E137" s="192" t="s">
        <v>1109</v>
      </c>
      <c r="F137" s="193" t="s">
        <v>1110</v>
      </c>
      <c r="G137" s="194" t="s">
        <v>227</v>
      </c>
      <c r="H137" s="195">
        <v>4</v>
      </c>
      <c r="I137" s="196"/>
      <c r="J137" s="197">
        <f>ROUND(I137*H137,2)</f>
        <v>0</v>
      </c>
      <c r="K137" s="193" t="s">
        <v>1400</v>
      </c>
      <c r="L137" s="39"/>
      <c r="M137" s="198" t="s">
        <v>1</v>
      </c>
      <c r="N137" s="199" t="s">
        <v>38</v>
      </c>
      <c r="O137" s="71"/>
      <c r="P137" s="200">
        <f>O137*H137</f>
        <v>0</v>
      </c>
      <c r="Q137" s="200">
        <v>2.2001499999999998</v>
      </c>
      <c r="R137" s="200">
        <f>Q137*H137</f>
        <v>8.8005999999999993</v>
      </c>
      <c r="S137" s="200">
        <v>0</v>
      </c>
      <c r="T137" s="201">
        <f>S137*H137</f>
        <v>0</v>
      </c>
      <c r="U137" s="34"/>
      <c r="V137" s="34"/>
      <c r="W137" s="34"/>
      <c r="X137" s="34"/>
      <c r="Y137" s="34"/>
      <c r="Z137" s="34"/>
      <c r="AA137" s="34"/>
      <c r="AB137" s="34"/>
      <c r="AC137" s="34"/>
      <c r="AD137" s="34"/>
      <c r="AE137" s="34"/>
      <c r="AR137" s="202" t="s">
        <v>1111</v>
      </c>
      <c r="AT137" s="202" t="s">
        <v>184</v>
      </c>
      <c r="AU137" s="202" t="s">
        <v>83</v>
      </c>
      <c r="AY137" s="17" t="s">
        <v>181</v>
      </c>
      <c r="BE137" s="203">
        <f>IF(N137="základní",J137,0)</f>
        <v>0</v>
      </c>
      <c r="BF137" s="203">
        <f>IF(N137="snížená",J137,0)</f>
        <v>0</v>
      </c>
      <c r="BG137" s="203">
        <f>IF(N137="zákl. přenesená",J137,0)</f>
        <v>0</v>
      </c>
      <c r="BH137" s="203">
        <f>IF(N137="sníž. přenesená",J137,0)</f>
        <v>0</v>
      </c>
      <c r="BI137" s="203">
        <f>IF(N137="nulová",J137,0)</f>
        <v>0</v>
      </c>
      <c r="BJ137" s="17" t="s">
        <v>81</v>
      </c>
      <c r="BK137" s="203">
        <f>ROUND(I137*H137,2)</f>
        <v>0</v>
      </c>
      <c r="BL137" s="17" t="s">
        <v>1111</v>
      </c>
      <c r="BM137" s="202" t="s">
        <v>1112</v>
      </c>
    </row>
    <row r="138" spans="1:65" s="12" customFormat="1" ht="22.9" customHeight="1" x14ac:dyDescent="0.2">
      <c r="B138" s="175"/>
      <c r="C138" s="176"/>
      <c r="D138" s="177" t="s">
        <v>72</v>
      </c>
      <c r="E138" s="189" t="s">
        <v>1113</v>
      </c>
      <c r="F138" s="189" t="s">
        <v>1114</v>
      </c>
      <c r="G138" s="176"/>
      <c r="H138" s="176"/>
      <c r="I138" s="179"/>
      <c r="J138" s="190">
        <f>BK138</f>
        <v>0</v>
      </c>
      <c r="K138" s="176"/>
      <c r="L138" s="181"/>
      <c r="M138" s="182"/>
      <c r="N138" s="183"/>
      <c r="O138" s="183"/>
      <c r="P138" s="184">
        <f>SUM(P139:P144)</f>
        <v>0</v>
      </c>
      <c r="Q138" s="183"/>
      <c r="R138" s="184">
        <f>SUM(R139:R144)</f>
        <v>2.2563</v>
      </c>
      <c r="S138" s="183"/>
      <c r="T138" s="185">
        <f>SUM(T139:T144)</f>
        <v>0</v>
      </c>
      <c r="AR138" s="186" t="s">
        <v>198</v>
      </c>
      <c r="AT138" s="187" t="s">
        <v>72</v>
      </c>
      <c r="AU138" s="187" t="s">
        <v>81</v>
      </c>
      <c r="AY138" s="186" t="s">
        <v>181</v>
      </c>
      <c r="BK138" s="188">
        <f>SUM(BK139:BK144)</f>
        <v>0</v>
      </c>
    </row>
    <row r="139" spans="1:65" s="2" customFormat="1" ht="66.75" customHeight="1" x14ac:dyDescent="0.2">
      <c r="A139" s="34"/>
      <c r="B139" s="35"/>
      <c r="C139" s="191" t="s">
        <v>224</v>
      </c>
      <c r="D139" s="191" t="s">
        <v>184</v>
      </c>
      <c r="E139" s="192" t="s">
        <v>1115</v>
      </c>
      <c r="F139" s="193" t="s">
        <v>1116</v>
      </c>
      <c r="G139" s="194" t="s">
        <v>222</v>
      </c>
      <c r="H139" s="195">
        <v>120</v>
      </c>
      <c r="I139" s="196"/>
      <c r="J139" s="197">
        <f t="shared" ref="J139:J144" si="0">ROUND(I139*H139,2)</f>
        <v>0</v>
      </c>
      <c r="K139" s="193" t="s">
        <v>1400</v>
      </c>
      <c r="L139" s="39"/>
      <c r="M139" s="198" t="s">
        <v>1</v>
      </c>
      <c r="N139" s="199" t="s">
        <v>38</v>
      </c>
      <c r="O139" s="71"/>
      <c r="P139" s="200">
        <f t="shared" ref="P139:P144" si="1">O139*H139</f>
        <v>0</v>
      </c>
      <c r="Q139" s="200">
        <v>0</v>
      </c>
      <c r="R139" s="200">
        <f t="shared" ref="R139:R144" si="2">Q139*H139</f>
        <v>0</v>
      </c>
      <c r="S139" s="200">
        <v>0</v>
      </c>
      <c r="T139" s="201">
        <f t="shared" ref="T139:T144" si="3">S139*H139</f>
        <v>0</v>
      </c>
      <c r="U139" s="34"/>
      <c r="V139" s="34"/>
      <c r="W139" s="34"/>
      <c r="X139" s="34"/>
      <c r="Y139" s="34"/>
      <c r="Z139" s="34"/>
      <c r="AA139" s="34"/>
      <c r="AB139" s="34"/>
      <c r="AC139" s="34"/>
      <c r="AD139" s="34"/>
      <c r="AE139" s="34"/>
      <c r="AR139" s="202" t="s">
        <v>1111</v>
      </c>
      <c r="AT139" s="202" t="s">
        <v>184</v>
      </c>
      <c r="AU139" s="202" t="s">
        <v>83</v>
      </c>
      <c r="AY139" s="17" t="s">
        <v>181</v>
      </c>
      <c r="BE139" s="203">
        <f t="shared" ref="BE139:BE144" si="4">IF(N139="základní",J139,0)</f>
        <v>0</v>
      </c>
      <c r="BF139" s="203">
        <f t="shared" ref="BF139:BF144" si="5">IF(N139="snížená",J139,0)</f>
        <v>0</v>
      </c>
      <c r="BG139" s="203">
        <f t="shared" ref="BG139:BG144" si="6">IF(N139="zákl. přenesená",J139,0)</f>
        <v>0</v>
      </c>
      <c r="BH139" s="203">
        <f t="shared" ref="BH139:BH144" si="7">IF(N139="sníž. přenesená",J139,0)</f>
        <v>0</v>
      </c>
      <c r="BI139" s="203">
        <f t="shared" ref="BI139:BI144" si="8">IF(N139="nulová",J139,0)</f>
        <v>0</v>
      </c>
      <c r="BJ139" s="17" t="s">
        <v>81</v>
      </c>
      <c r="BK139" s="203">
        <f t="shared" ref="BK139:BK144" si="9">ROUND(I139*H139,2)</f>
        <v>0</v>
      </c>
      <c r="BL139" s="17" t="s">
        <v>1111</v>
      </c>
      <c r="BM139" s="202" t="s">
        <v>1117</v>
      </c>
    </row>
    <row r="140" spans="1:65" s="2" customFormat="1" ht="55.5" customHeight="1" x14ac:dyDescent="0.2">
      <c r="A140" s="34"/>
      <c r="B140" s="35"/>
      <c r="C140" s="191" t="s">
        <v>216</v>
      </c>
      <c r="D140" s="191" t="s">
        <v>184</v>
      </c>
      <c r="E140" s="192" t="s">
        <v>1118</v>
      </c>
      <c r="F140" s="193" t="s">
        <v>1119</v>
      </c>
      <c r="G140" s="194" t="s">
        <v>222</v>
      </c>
      <c r="H140" s="195">
        <v>120</v>
      </c>
      <c r="I140" s="196"/>
      <c r="J140" s="197">
        <f t="shared" si="0"/>
        <v>0</v>
      </c>
      <c r="K140" s="193" t="s">
        <v>1400</v>
      </c>
      <c r="L140" s="39"/>
      <c r="M140" s="198" t="s">
        <v>1</v>
      </c>
      <c r="N140" s="199" t="s">
        <v>38</v>
      </c>
      <c r="O140" s="71"/>
      <c r="P140" s="200">
        <f t="shared" si="1"/>
        <v>0</v>
      </c>
      <c r="Q140" s="200">
        <v>0</v>
      </c>
      <c r="R140" s="200">
        <f t="shared" si="2"/>
        <v>0</v>
      </c>
      <c r="S140" s="200">
        <v>0</v>
      </c>
      <c r="T140" s="201">
        <f t="shared" si="3"/>
        <v>0</v>
      </c>
      <c r="U140" s="34"/>
      <c r="V140" s="34"/>
      <c r="W140" s="34"/>
      <c r="X140" s="34"/>
      <c r="Y140" s="34"/>
      <c r="Z140" s="34"/>
      <c r="AA140" s="34"/>
      <c r="AB140" s="34"/>
      <c r="AC140" s="34"/>
      <c r="AD140" s="34"/>
      <c r="AE140" s="34"/>
      <c r="AR140" s="202" t="s">
        <v>1111</v>
      </c>
      <c r="AT140" s="202" t="s">
        <v>184</v>
      </c>
      <c r="AU140" s="202" t="s">
        <v>83</v>
      </c>
      <c r="AY140" s="17" t="s">
        <v>181</v>
      </c>
      <c r="BE140" s="203">
        <f t="shared" si="4"/>
        <v>0</v>
      </c>
      <c r="BF140" s="203">
        <f t="shared" si="5"/>
        <v>0</v>
      </c>
      <c r="BG140" s="203">
        <f t="shared" si="6"/>
        <v>0</v>
      </c>
      <c r="BH140" s="203">
        <f t="shared" si="7"/>
        <v>0</v>
      </c>
      <c r="BI140" s="203">
        <f t="shared" si="8"/>
        <v>0</v>
      </c>
      <c r="BJ140" s="17" t="s">
        <v>81</v>
      </c>
      <c r="BK140" s="203">
        <f t="shared" si="9"/>
        <v>0</v>
      </c>
      <c r="BL140" s="17" t="s">
        <v>1111</v>
      </c>
      <c r="BM140" s="202" t="s">
        <v>1120</v>
      </c>
    </row>
    <row r="141" spans="1:65" s="2" customFormat="1" ht="24.2" customHeight="1" x14ac:dyDescent="0.2">
      <c r="A141" s="34"/>
      <c r="B141" s="35"/>
      <c r="C141" s="191" t="s">
        <v>233</v>
      </c>
      <c r="D141" s="191" t="s">
        <v>184</v>
      </c>
      <c r="E141" s="192" t="s">
        <v>1121</v>
      </c>
      <c r="F141" s="193" t="s">
        <v>1122</v>
      </c>
      <c r="G141" s="194" t="s">
        <v>187</v>
      </c>
      <c r="H141" s="195">
        <v>52.5</v>
      </c>
      <c r="I141" s="196"/>
      <c r="J141" s="197">
        <f t="shared" si="0"/>
        <v>0</v>
      </c>
      <c r="K141" s="193" t="s">
        <v>1400</v>
      </c>
      <c r="L141" s="39"/>
      <c r="M141" s="198" t="s">
        <v>1</v>
      </c>
      <c r="N141" s="199" t="s">
        <v>38</v>
      </c>
      <c r="O141" s="71"/>
      <c r="P141" s="200">
        <f t="shared" si="1"/>
        <v>0</v>
      </c>
      <c r="Q141" s="200">
        <v>0</v>
      </c>
      <c r="R141" s="200">
        <f t="shared" si="2"/>
        <v>0</v>
      </c>
      <c r="S141" s="200">
        <v>0</v>
      </c>
      <c r="T141" s="201">
        <f t="shared" si="3"/>
        <v>0</v>
      </c>
      <c r="U141" s="34"/>
      <c r="V141" s="34"/>
      <c r="W141" s="34"/>
      <c r="X141" s="34"/>
      <c r="Y141" s="34"/>
      <c r="Z141" s="34"/>
      <c r="AA141" s="34"/>
      <c r="AB141" s="34"/>
      <c r="AC141" s="34"/>
      <c r="AD141" s="34"/>
      <c r="AE141" s="34"/>
      <c r="AR141" s="202" t="s">
        <v>1111</v>
      </c>
      <c r="AT141" s="202" t="s">
        <v>184</v>
      </c>
      <c r="AU141" s="202" t="s">
        <v>83</v>
      </c>
      <c r="AY141" s="17" t="s">
        <v>181</v>
      </c>
      <c r="BE141" s="203">
        <f t="shared" si="4"/>
        <v>0</v>
      </c>
      <c r="BF141" s="203">
        <f t="shared" si="5"/>
        <v>0</v>
      </c>
      <c r="BG141" s="203">
        <f t="shared" si="6"/>
        <v>0</v>
      </c>
      <c r="BH141" s="203">
        <f t="shared" si="7"/>
        <v>0</v>
      </c>
      <c r="BI141" s="203">
        <f t="shared" si="8"/>
        <v>0</v>
      </c>
      <c r="BJ141" s="17" t="s">
        <v>81</v>
      </c>
      <c r="BK141" s="203">
        <f t="shared" si="9"/>
        <v>0</v>
      </c>
      <c r="BL141" s="17" t="s">
        <v>1111</v>
      </c>
      <c r="BM141" s="202" t="s">
        <v>1123</v>
      </c>
    </row>
    <row r="142" spans="1:65" s="2" customFormat="1" ht="44.25" customHeight="1" x14ac:dyDescent="0.2">
      <c r="A142" s="34"/>
      <c r="B142" s="35"/>
      <c r="C142" s="191" t="s">
        <v>239</v>
      </c>
      <c r="D142" s="191" t="s">
        <v>184</v>
      </c>
      <c r="E142" s="192" t="s">
        <v>1124</v>
      </c>
      <c r="F142" s="193" t="s">
        <v>1125</v>
      </c>
      <c r="G142" s="194" t="s">
        <v>196</v>
      </c>
      <c r="H142" s="195">
        <v>1.8</v>
      </c>
      <c r="I142" s="196"/>
      <c r="J142" s="197">
        <f t="shared" si="0"/>
        <v>0</v>
      </c>
      <c r="K142" s="193" t="s">
        <v>1400</v>
      </c>
      <c r="L142" s="39"/>
      <c r="M142" s="198" t="s">
        <v>1</v>
      </c>
      <c r="N142" s="199" t="s">
        <v>38</v>
      </c>
      <c r="O142" s="71"/>
      <c r="P142" s="200">
        <f t="shared" si="1"/>
        <v>0</v>
      </c>
      <c r="Q142" s="200">
        <v>0</v>
      </c>
      <c r="R142" s="200">
        <f t="shared" si="2"/>
        <v>0</v>
      </c>
      <c r="S142" s="200">
        <v>0</v>
      </c>
      <c r="T142" s="201">
        <f t="shared" si="3"/>
        <v>0</v>
      </c>
      <c r="U142" s="34"/>
      <c r="V142" s="34"/>
      <c r="W142" s="34"/>
      <c r="X142" s="34"/>
      <c r="Y142" s="34"/>
      <c r="Z142" s="34"/>
      <c r="AA142" s="34"/>
      <c r="AB142" s="34"/>
      <c r="AC142" s="34"/>
      <c r="AD142" s="34"/>
      <c r="AE142" s="34"/>
      <c r="AR142" s="202" t="s">
        <v>73</v>
      </c>
      <c r="AT142" s="202" t="s">
        <v>184</v>
      </c>
      <c r="AU142" s="202" t="s">
        <v>83</v>
      </c>
      <c r="AY142" s="17" t="s">
        <v>181</v>
      </c>
      <c r="BE142" s="203">
        <f t="shared" si="4"/>
        <v>0</v>
      </c>
      <c r="BF142" s="203">
        <f t="shared" si="5"/>
        <v>0</v>
      </c>
      <c r="BG142" s="203">
        <f t="shared" si="6"/>
        <v>0</v>
      </c>
      <c r="BH142" s="203">
        <f t="shared" si="7"/>
        <v>0</v>
      </c>
      <c r="BI142" s="203">
        <f t="shared" si="8"/>
        <v>0</v>
      </c>
      <c r="BJ142" s="17" t="s">
        <v>81</v>
      </c>
      <c r="BK142" s="203">
        <f t="shared" si="9"/>
        <v>0</v>
      </c>
      <c r="BL142" s="17" t="s">
        <v>182</v>
      </c>
      <c r="BM142" s="202" t="s">
        <v>1126</v>
      </c>
    </row>
    <row r="143" spans="1:65" s="2" customFormat="1" ht="37.9" customHeight="1" x14ac:dyDescent="0.2">
      <c r="A143" s="34"/>
      <c r="B143" s="35"/>
      <c r="C143" s="191" t="s">
        <v>244</v>
      </c>
      <c r="D143" s="191" t="s">
        <v>184</v>
      </c>
      <c r="E143" s="192" t="s">
        <v>1127</v>
      </c>
      <c r="F143" s="193" t="s">
        <v>1128</v>
      </c>
      <c r="G143" s="194" t="s">
        <v>222</v>
      </c>
      <c r="H143" s="195">
        <v>120</v>
      </c>
      <c r="I143" s="196"/>
      <c r="J143" s="197">
        <f t="shared" si="0"/>
        <v>0</v>
      </c>
      <c r="K143" s="193" t="s">
        <v>1400</v>
      </c>
      <c r="L143" s="39"/>
      <c r="M143" s="198" t="s">
        <v>1</v>
      </c>
      <c r="N143" s="199" t="s">
        <v>38</v>
      </c>
      <c r="O143" s="71"/>
      <c r="P143" s="200">
        <f t="shared" si="1"/>
        <v>0</v>
      </c>
      <c r="Q143" s="200">
        <v>0</v>
      </c>
      <c r="R143" s="200">
        <f t="shared" si="2"/>
        <v>0</v>
      </c>
      <c r="S143" s="200">
        <v>0</v>
      </c>
      <c r="T143" s="201">
        <f t="shared" si="3"/>
        <v>0</v>
      </c>
      <c r="U143" s="34"/>
      <c r="V143" s="34"/>
      <c r="W143" s="34"/>
      <c r="X143" s="34"/>
      <c r="Y143" s="34"/>
      <c r="Z143" s="34"/>
      <c r="AA143" s="34"/>
      <c r="AB143" s="34"/>
      <c r="AC143" s="34"/>
      <c r="AD143" s="34"/>
      <c r="AE143" s="34"/>
      <c r="AR143" s="202" t="s">
        <v>73</v>
      </c>
      <c r="AT143" s="202" t="s">
        <v>184</v>
      </c>
      <c r="AU143" s="202" t="s">
        <v>83</v>
      </c>
      <c r="AY143" s="17" t="s">
        <v>181</v>
      </c>
      <c r="BE143" s="203">
        <f t="shared" si="4"/>
        <v>0</v>
      </c>
      <c r="BF143" s="203">
        <f t="shared" si="5"/>
        <v>0</v>
      </c>
      <c r="BG143" s="203">
        <f t="shared" si="6"/>
        <v>0</v>
      </c>
      <c r="BH143" s="203">
        <f t="shared" si="7"/>
        <v>0</v>
      </c>
      <c r="BI143" s="203">
        <f t="shared" si="8"/>
        <v>0</v>
      </c>
      <c r="BJ143" s="17" t="s">
        <v>81</v>
      </c>
      <c r="BK143" s="203">
        <f t="shared" si="9"/>
        <v>0</v>
      </c>
      <c r="BL143" s="17" t="s">
        <v>182</v>
      </c>
      <c r="BM143" s="202" t="s">
        <v>1129</v>
      </c>
    </row>
    <row r="144" spans="1:65" s="2" customFormat="1" ht="49.15" customHeight="1" x14ac:dyDescent="0.2">
      <c r="A144" s="34"/>
      <c r="B144" s="35"/>
      <c r="C144" s="191" t="s">
        <v>249</v>
      </c>
      <c r="D144" s="191" t="s">
        <v>184</v>
      </c>
      <c r="E144" s="192" t="s">
        <v>1130</v>
      </c>
      <c r="F144" s="193" t="s">
        <v>1131</v>
      </c>
      <c r="G144" s="194" t="s">
        <v>222</v>
      </c>
      <c r="H144" s="195">
        <v>10</v>
      </c>
      <c r="I144" s="196"/>
      <c r="J144" s="197">
        <f t="shared" si="0"/>
        <v>0</v>
      </c>
      <c r="K144" s="193" t="s">
        <v>1400</v>
      </c>
      <c r="L144" s="39"/>
      <c r="M144" s="198" t="s">
        <v>1</v>
      </c>
      <c r="N144" s="199" t="s">
        <v>38</v>
      </c>
      <c r="O144" s="71"/>
      <c r="P144" s="200">
        <f t="shared" si="1"/>
        <v>0</v>
      </c>
      <c r="Q144" s="200">
        <v>0.22563</v>
      </c>
      <c r="R144" s="200">
        <f t="shared" si="2"/>
        <v>2.2563</v>
      </c>
      <c r="S144" s="200">
        <v>0</v>
      </c>
      <c r="T144" s="201">
        <f t="shared" si="3"/>
        <v>0</v>
      </c>
      <c r="U144" s="34"/>
      <c r="V144" s="34"/>
      <c r="W144" s="34"/>
      <c r="X144" s="34"/>
      <c r="Y144" s="34"/>
      <c r="Z144" s="34"/>
      <c r="AA144" s="34"/>
      <c r="AB144" s="34"/>
      <c r="AC144" s="34"/>
      <c r="AD144" s="34"/>
      <c r="AE144" s="34"/>
      <c r="AR144" s="202" t="s">
        <v>1111</v>
      </c>
      <c r="AT144" s="202" t="s">
        <v>184</v>
      </c>
      <c r="AU144" s="202" t="s">
        <v>83</v>
      </c>
      <c r="AY144" s="17" t="s">
        <v>181</v>
      </c>
      <c r="BE144" s="203">
        <f t="shared" si="4"/>
        <v>0</v>
      </c>
      <c r="BF144" s="203">
        <f t="shared" si="5"/>
        <v>0</v>
      </c>
      <c r="BG144" s="203">
        <f t="shared" si="6"/>
        <v>0</v>
      </c>
      <c r="BH144" s="203">
        <f t="shared" si="7"/>
        <v>0</v>
      </c>
      <c r="BI144" s="203">
        <f t="shared" si="8"/>
        <v>0</v>
      </c>
      <c r="BJ144" s="17" t="s">
        <v>81</v>
      </c>
      <c r="BK144" s="203">
        <f t="shared" si="9"/>
        <v>0</v>
      </c>
      <c r="BL144" s="17" t="s">
        <v>1111</v>
      </c>
      <c r="BM144" s="202" t="s">
        <v>1132</v>
      </c>
    </row>
    <row r="145" spans="1:65" s="12" customFormat="1" ht="25.9" customHeight="1" x14ac:dyDescent="0.2">
      <c r="B145" s="175"/>
      <c r="C145" s="176"/>
      <c r="D145" s="177" t="s">
        <v>72</v>
      </c>
      <c r="E145" s="178" t="s">
        <v>450</v>
      </c>
      <c r="F145" s="178" t="s">
        <v>451</v>
      </c>
      <c r="G145" s="176"/>
      <c r="H145" s="176"/>
      <c r="I145" s="179"/>
      <c r="J145" s="180">
        <f>BK145</f>
        <v>0</v>
      </c>
      <c r="K145" s="176"/>
      <c r="L145" s="181"/>
      <c r="M145" s="182"/>
      <c r="N145" s="183"/>
      <c r="O145" s="183"/>
      <c r="P145" s="184">
        <f>SUM(P146:P147)</f>
        <v>0</v>
      </c>
      <c r="Q145" s="183"/>
      <c r="R145" s="184">
        <f>SUM(R146:R147)</f>
        <v>1.32E-3</v>
      </c>
      <c r="S145" s="183"/>
      <c r="T145" s="185">
        <f>SUM(T146:T147)</f>
        <v>0</v>
      </c>
      <c r="AR145" s="186" t="s">
        <v>189</v>
      </c>
      <c r="AT145" s="187" t="s">
        <v>72</v>
      </c>
      <c r="AU145" s="187" t="s">
        <v>73</v>
      </c>
      <c r="AY145" s="186" t="s">
        <v>181</v>
      </c>
      <c r="BK145" s="188">
        <f>SUM(BK146:BK147)</f>
        <v>0</v>
      </c>
    </row>
    <row r="146" spans="1:65" s="2" customFormat="1" ht="55.5" customHeight="1" x14ac:dyDescent="0.2">
      <c r="A146" s="34"/>
      <c r="B146" s="35"/>
      <c r="C146" s="191" t="s">
        <v>253</v>
      </c>
      <c r="D146" s="191" t="s">
        <v>184</v>
      </c>
      <c r="E146" s="192" t="s">
        <v>1133</v>
      </c>
      <c r="F146" s="193" t="s">
        <v>1134</v>
      </c>
      <c r="G146" s="194" t="s">
        <v>196</v>
      </c>
      <c r="H146" s="195">
        <v>3</v>
      </c>
      <c r="I146" s="196"/>
      <c r="J146" s="197">
        <f>ROUND(I146*H146,2)</f>
        <v>0</v>
      </c>
      <c r="K146" s="193" t="s">
        <v>1400</v>
      </c>
      <c r="L146" s="39"/>
      <c r="M146" s="198" t="s">
        <v>1</v>
      </c>
      <c r="N146" s="199" t="s">
        <v>38</v>
      </c>
      <c r="O146" s="71"/>
      <c r="P146" s="200">
        <f>O146*H146</f>
        <v>0</v>
      </c>
      <c r="Q146" s="200">
        <v>0</v>
      </c>
      <c r="R146" s="200">
        <f>Q146*H146</f>
        <v>0</v>
      </c>
      <c r="S146" s="200">
        <v>0</v>
      </c>
      <c r="T146" s="201">
        <f>S146*H146</f>
        <v>0</v>
      </c>
      <c r="U146" s="34"/>
      <c r="V146" s="34"/>
      <c r="W146" s="34"/>
      <c r="X146" s="34"/>
      <c r="Y146" s="34"/>
      <c r="Z146" s="34"/>
      <c r="AA146" s="34"/>
      <c r="AB146" s="34"/>
      <c r="AC146" s="34"/>
      <c r="AD146" s="34"/>
      <c r="AE146" s="34"/>
      <c r="AR146" s="202" t="s">
        <v>455</v>
      </c>
      <c r="AT146" s="202" t="s">
        <v>184</v>
      </c>
      <c r="AU146" s="202" t="s">
        <v>81</v>
      </c>
      <c r="AY146" s="17" t="s">
        <v>181</v>
      </c>
      <c r="BE146" s="203">
        <f>IF(N146="základní",J146,0)</f>
        <v>0</v>
      </c>
      <c r="BF146" s="203">
        <f>IF(N146="snížená",J146,0)</f>
        <v>0</v>
      </c>
      <c r="BG146" s="203">
        <f>IF(N146="zákl. přenesená",J146,0)</f>
        <v>0</v>
      </c>
      <c r="BH146" s="203">
        <f>IF(N146="sníž. přenesená",J146,0)</f>
        <v>0</v>
      </c>
      <c r="BI146" s="203">
        <f>IF(N146="nulová",J146,0)</f>
        <v>0</v>
      </c>
      <c r="BJ146" s="17" t="s">
        <v>81</v>
      </c>
      <c r="BK146" s="203">
        <f>ROUND(I146*H146,2)</f>
        <v>0</v>
      </c>
      <c r="BL146" s="17" t="s">
        <v>455</v>
      </c>
      <c r="BM146" s="202" t="s">
        <v>1135</v>
      </c>
    </row>
    <row r="147" spans="1:65" s="2" customFormat="1" ht="24.2" customHeight="1" x14ac:dyDescent="0.2">
      <c r="A147" s="34"/>
      <c r="B147" s="35"/>
      <c r="C147" s="191" t="s">
        <v>258</v>
      </c>
      <c r="D147" s="191" t="s">
        <v>184</v>
      </c>
      <c r="E147" s="192" t="s">
        <v>1136</v>
      </c>
      <c r="F147" s="193" t="s">
        <v>1137</v>
      </c>
      <c r="G147" s="194" t="s">
        <v>201</v>
      </c>
      <c r="H147" s="195">
        <v>0.15</v>
      </c>
      <c r="I147" s="196"/>
      <c r="J147" s="197">
        <f>ROUND(I147*H147,2)</f>
        <v>0</v>
      </c>
      <c r="K147" s="193" t="s">
        <v>1400</v>
      </c>
      <c r="L147" s="39"/>
      <c r="M147" s="198" t="s">
        <v>1</v>
      </c>
      <c r="N147" s="199" t="s">
        <v>38</v>
      </c>
      <c r="O147" s="71"/>
      <c r="P147" s="200">
        <f>O147*H147</f>
        <v>0</v>
      </c>
      <c r="Q147" s="200">
        <v>8.8000000000000005E-3</v>
      </c>
      <c r="R147" s="200">
        <f>Q147*H147</f>
        <v>1.32E-3</v>
      </c>
      <c r="S147" s="200">
        <v>0</v>
      </c>
      <c r="T147" s="201">
        <f>S147*H147</f>
        <v>0</v>
      </c>
      <c r="U147" s="34"/>
      <c r="V147" s="34"/>
      <c r="W147" s="34"/>
      <c r="X147" s="34"/>
      <c r="Y147" s="34"/>
      <c r="Z147" s="34"/>
      <c r="AA147" s="34"/>
      <c r="AB147" s="34"/>
      <c r="AC147" s="34"/>
      <c r="AD147" s="34"/>
      <c r="AE147" s="34"/>
      <c r="AR147" s="202" t="s">
        <v>455</v>
      </c>
      <c r="AT147" s="202" t="s">
        <v>184</v>
      </c>
      <c r="AU147" s="202" t="s">
        <v>81</v>
      </c>
      <c r="AY147" s="17" t="s">
        <v>181</v>
      </c>
      <c r="BE147" s="203">
        <f>IF(N147="základní",J147,0)</f>
        <v>0</v>
      </c>
      <c r="BF147" s="203">
        <f>IF(N147="snížená",J147,0)</f>
        <v>0</v>
      </c>
      <c r="BG147" s="203">
        <f>IF(N147="zákl. přenesená",J147,0)</f>
        <v>0</v>
      </c>
      <c r="BH147" s="203">
        <f>IF(N147="sníž. přenesená",J147,0)</f>
        <v>0</v>
      </c>
      <c r="BI147" s="203">
        <f>IF(N147="nulová",J147,0)</f>
        <v>0</v>
      </c>
      <c r="BJ147" s="17" t="s">
        <v>81</v>
      </c>
      <c r="BK147" s="203">
        <f>ROUND(I147*H147,2)</f>
        <v>0</v>
      </c>
      <c r="BL147" s="17" t="s">
        <v>455</v>
      </c>
      <c r="BM147" s="202" t="s">
        <v>1138</v>
      </c>
    </row>
    <row r="148" spans="1:65" s="12" customFormat="1" ht="25.9" customHeight="1" x14ac:dyDescent="0.2">
      <c r="B148" s="175"/>
      <c r="C148" s="176"/>
      <c r="D148" s="177" t="s">
        <v>72</v>
      </c>
      <c r="E148" s="178" t="s">
        <v>153</v>
      </c>
      <c r="F148" s="178" t="s">
        <v>1139</v>
      </c>
      <c r="G148" s="176"/>
      <c r="H148" s="176"/>
      <c r="I148" s="179"/>
      <c r="J148" s="180">
        <f>BK148</f>
        <v>0</v>
      </c>
      <c r="K148" s="176"/>
      <c r="L148" s="181"/>
      <c r="M148" s="182"/>
      <c r="N148" s="183"/>
      <c r="O148" s="183"/>
      <c r="P148" s="184">
        <f>SUM(P149:P156)</f>
        <v>0</v>
      </c>
      <c r="Q148" s="183"/>
      <c r="R148" s="184">
        <f>SUM(R149:R156)</f>
        <v>0</v>
      </c>
      <c r="S148" s="183"/>
      <c r="T148" s="185">
        <f>SUM(T149:T156)</f>
        <v>0</v>
      </c>
      <c r="AR148" s="186" t="s">
        <v>182</v>
      </c>
      <c r="AT148" s="187" t="s">
        <v>72</v>
      </c>
      <c r="AU148" s="187" t="s">
        <v>73</v>
      </c>
      <c r="AY148" s="186" t="s">
        <v>181</v>
      </c>
      <c r="BK148" s="188">
        <f>SUM(BK149:BK156)</f>
        <v>0</v>
      </c>
    </row>
    <row r="149" spans="1:65" s="2" customFormat="1" ht="16.5" customHeight="1" x14ac:dyDescent="0.2">
      <c r="A149" s="34"/>
      <c r="B149" s="35"/>
      <c r="C149" s="191" t="s">
        <v>8</v>
      </c>
      <c r="D149" s="191" t="s">
        <v>184</v>
      </c>
      <c r="E149" s="192" t="s">
        <v>1140</v>
      </c>
      <c r="F149" s="193" t="s">
        <v>1141</v>
      </c>
      <c r="G149" s="194" t="s">
        <v>1142</v>
      </c>
      <c r="H149" s="195">
        <v>1</v>
      </c>
      <c r="I149" s="196"/>
      <c r="J149" s="197">
        <f t="shared" ref="J149:J156" si="10">ROUND(I149*H149,2)</f>
        <v>0</v>
      </c>
      <c r="K149" s="193" t="s">
        <v>1400</v>
      </c>
      <c r="L149" s="39"/>
      <c r="M149" s="198" t="s">
        <v>1</v>
      </c>
      <c r="N149" s="199" t="s">
        <v>38</v>
      </c>
      <c r="O149" s="71"/>
      <c r="P149" s="200">
        <f t="shared" ref="P149:P156" si="11">O149*H149</f>
        <v>0</v>
      </c>
      <c r="Q149" s="200">
        <v>0</v>
      </c>
      <c r="R149" s="200">
        <f t="shared" ref="R149:R156" si="12">Q149*H149</f>
        <v>0</v>
      </c>
      <c r="S149" s="200">
        <v>0</v>
      </c>
      <c r="T149" s="201">
        <f t="shared" ref="T149:T156" si="13">S149*H149</f>
        <v>0</v>
      </c>
      <c r="U149" s="34"/>
      <c r="V149" s="34"/>
      <c r="W149" s="34"/>
      <c r="X149" s="34"/>
      <c r="Y149" s="34"/>
      <c r="Z149" s="34"/>
      <c r="AA149" s="34"/>
      <c r="AB149" s="34"/>
      <c r="AC149" s="34"/>
      <c r="AD149" s="34"/>
      <c r="AE149" s="34"/>
      <c r="AR149" s="202" t="s">
        <v>189</v>
      </c>
      <c r="AT149" s="202" t="s">
        <v>184</v>
      </c>
      <c r="AU149" s="202" t="s">
        <v>81</v>
      </c>
      <c r="AY149" s="17" t="s">
        <v>181</v>
      </c>
      <c r="BE149" s="203">
        <f t="shared" ref="BE149:BE156" si="14">IF(N149="základní",J149,0)</f>
        <v>0</v>
      </c>
      <c r="BF149" s="203">
        <f t="shared" ref="BF149:BF156" si="15">IF(N149="snížená",J149,0)</f>
        <v>0</v>
      </c>
      <c r="BG149" s="203">
        <f t="shared" ref="BG149:BG156" si="16">IF(N149="zákl. přenesená",J149,0)</f>
        <v>0</v>
      </c>
      <c r="BH149" s="203">
        <f t="shared" ref="BH149:BH156" si="17">IF(N149="sníž. přenesená",J149,0)</f>
        <v>0</v>
      </c>
      <c r="BI149" s="203">
        <f t="shared" ref="BI149:BI156" si="18">IF(N149="nulová",J149,0)</f>
        <v>0</v>
      </c>
      <c r="BJ149" s="17" t="s">
        <v>81</v>
      </c>
      <c r="BK149" s="203">
        <f t="shared" ref="BK149:BK156" si="19">ROUND(I149*H149,2)</f>
        <v>0</v>
      </c>
      <c r="BL149" s="17" t="s">
        <v>189</v>
      </c>
      <c r="BM149" s="202" t="s">
        <v>1143</v>
      </c>
    </row>
    <row r="150" spans="1:65" s="2" customFormat="1" ht="16.5" customHeight="1" x14ac:dyDescent="0.2">
      <c r="A150" s="34"/>
      <c r="B150" s="35"/>
      <c r="C150" s="191" t="s">
        <v>269</v>
      </c>
      <c r="D150" s="191" t="s">
        <v>184</v>
      </c>
      <c r="E150" s="192" t="s">
        <v>1144</v>
      </c>
      <c r="F150" s="193" t="s">
        <v>1145</v>
      </c>
      <c r="G150" s="194" t="s">
        <v>1142</v>
      </c>
      <c r="H150" s="195">
        <v>1</v>
      </c>
      <c r="I150" s="196"/>
      <c r="J150" s="197">
        <f t="shared" si="10"/>
        <v>0</v>
      </c>
      <c r="K150" s="193" t="s">
        <v>1400</v>
      </c>
      <c r="L150" s="39"/>
      <c r="M150" s="198" t="s">
        <v>1</v>
      </c>
      <c r="N150" s="199" t="s">
        <v>38</v>
      </c>
      <c r="O150" s="71"/>
      <c r="P150" s="200">
        <f t="shared" si="11"/>
        <v>0</v>
      </c>
      <c r="Q150" s="200">
        <v>0</v>
      </c>
      <c r="R150" s="200">
        <f t="shared" si="12"/>
        <v>0</v>
      </c>
      <c r="S150" s="200">
        <v>0</v>
      </c>
      <c r="T150" s="201">
        <f t="shared" si="13"/>
        <v>0</v>
      </c>
      <c r="U150" s="34"/>
      <c r="V150" s="34"/>
      <c r="W150" s="34"/>
      <c r="X150" s="34"/>
      <c r="Y150" s="34"/>
      <c r="Z150" s="34"/>
      <c r="AA150" s="34"/>
      <c r="AB150" s="34"/>
      <c r="AC150" s="34"/>
      <c r="AD150" s="34"/>
      <c r="AE150" s="34"/>
      <c r="AR150" s="202" t="s">
        <v>189</v>
      </c>
      <c r="AT150" s="202" t="s">
        <v>184</v>
      </c>
      <c r="AU150" s="202" t="s">
        <v>81</v>
      </c>
      <c r="AY150" s="17" t="s">
        <v>181</v>
      </c>
      <c r="BE150" s="203">
        <f t="shared" si="14"/>
        <v>0</v>
      </c>
      <c r="BF150" s="203">
        <f t="shared" si="15"/>
        <v>0</v>
      </c>
      <c r="BG150" s="203">
        <f t="shared" si="16"/>
        <v>0</v>
      </c>
      <c r="BH150" s="203">
        <f t="shared" si="17"/>
        <v>0</v>
      </c>
      <c r="BI150" s="203">
        <f t="shared" si="18"/>
        <v>0</v>
      </c>
      <c r="BJ150" s="17" t="s">
        <v>81</v>
      </c>
      <c r="BK150" s="203">
        <f t="shared" si="19"/>
        <v>0</v>
      </c>
      <c r="BL150" s="17" t="s">
        <v>189</v>
      </c>
      <c r="BM150" s="202" t="s">
        <v>1146</v>
      </c>
    </row>
    <row r="151" spans="1:65" s="2" customFormat="1" ht="16.5" customHeight="1" x14ac:dyDescent="0.2">
      <c r="A151" s="34"/>
      <c r="B151" s="35"/>
      <c r="C151" s="191" t="s">
        <v>276</v>
      </c>
      <c r="D151" s="191" t="s">
        <v>184</v>
      </c>
      <c r="E151" s="192" t="s">
        <v>1147</v>
      </c>
      <c r="F151" s="193" t="s">
        <v>1148</v>
      </c>
      <c r="G151" s="194" t="s">
        <v>1142</v>
      </c>
      <c r="H151" s="195">
        <v>1</v>
      </c>
      <c r="I151" s="196"/>
      <c r="J151" s="197">
        <f t="shared" si="10"/>
        <v>0</v>
      </c>
      <c r="K151" s="193" t="s">
        <v>1400</v>
      </c>
      <c r="L151" s="39"/>
      <c r="M151" s="198" t="s">
        <v>1</v>
      </c>
      <c r="N151" s="199" t="s">
        <v>38</v>
      </c>
      <c r="O151" s="71"/>
      <c r="P151" s="200">
        <f t="shared" si="11"/>
        <v>0</v>
      </c>
      <c r="Q151" s="200">
        <v>0</v>
      </c>
      <c r="R151" s="200">
        <f t="shared" si="12"/>
        <v>0</v>
      </c>
      <c r="S151" s="200">
        <v>0</v>
      </c>
      <c r="T151" s="201">
        <f t="shared" si="13"/>
        <v>0</v>
      </c>
      <c r="U151" s="34"/>
      <c r="V151" s="34"/>
      <c r="W151" s="34"/>
      <c r="X151" s="34"/>
      <c r="Y151" s="34"/>
      <c r="Z151" s="34"/>
      <c r="AA151" s="34"/>
      <c r="AB151" s="34"/>
      <c r="AC151" s="34"/>
      <c r="AD151" s="34"/>
      <c r="AE151" s="34"/>
      <c r="AR151" s="202" t="s">
        <v>189</v>
      </c>
      <c r="AT151" s="202" t="s">
        <v>184</v>
      </c>
      <c r="AU151" s="202" t="s">
        <v>81</v>
      </c>
      <c r="AY151" s="17" t="s">
        <v>181</v>
      </c>
      <c r="BE151" s="203">
        <f t="shared" si="14"/>
        <v>0</v>
      </c>
      <c r="BF151" s="203">
        <f t="shared" si="15"/>
        <v>0</v>
      </c>
      <c r="BG151" s="203">
        <f t="shared" si="16"/>
        <v>0</v>
      </c>
      <c r="BH151" s="203">
        <f t="shared" si="17"/>
        <v>0</v>
      </c>
      <c r="BI151" s="203">
        <f t="shared" si="18"/>
        <v>0</v>
      </c>
      <c r="BJ151" s="17" t="s">
        <v>81</v>
      </c>
      <c r="BK151" s="203">
        <f t="shared" si="19"/>
        <v>0</v>
      </c>
      <c r="BL151" s="17" t="s">
        <v>189</v>
      </c>
      <c r="BM151" s="202" t="s">
        <v>1149</v>
      </c>
    </row>
    <row r="152" spans="1:65" s="2" customFormat="1" ht="16.5" customHeight="1" x14ac:dyDescent="0.2">
      <c r="A152" s="34"/>
      <c r="B152" s="35"/>
      <c r="C152" s="191" t="s">
        <v>282</v>
      </c>
      <c r="D152" s="191" t="s">
        <v>184</v>
      </c>
      <c r="E152" s="192" t="s">
        <v>1150</v>
      </c>
      <c r="F152" s="193" t="s">
        <v>1151</v>
      </c>
      <c r="G152" s="194" t="s">
        <v>1142</v>
      </c>
      <c r="H152" s="195">
        <v>1</v>
      </c>
      <c r="I152" s="196"/>
      <c r="J152" s="197">
        <f t="shared" si="10"/>
        <v>0</v>
      </c>
      <c r="K152" s="193" t="s">
        <v>1400</v>
      </c>
      <c r="L152" s="39"/>
      <c r="M152" s="198" t="s">
        <v>1</v>
      </c>
      <c r="N152" s="199" t="s">
        <v>38</v>
      </c>
      <c r="O152" s="71"/>
      <c r="P152" s="200">
        <f t="shared" si="11"/>
        <v>0</v>
      </c>
      <c r="Q152" s="200">
        <v>0</v>
      </c>
      <c r="R152" s="200">
        <f t="shared" si="12"/>
        <v>0</v>
      </c>
      <c r="S152" s="200">
        <v>0</v>
      </c>
      <c r="T152" s="201">
        <f t="shared" si="13"/>
        <v>0</v>
      </c>
      <c r="U152" s="34"/>
      <c r="V152" s="34"/>
      <c r="W152" s="34"/>
      <c r="X152" s="34"/>
      <c r="Y152" s="34"/>
      <c r="Z152" s="34"/>
      <c r="AA152" s="34"/>
      <c r="AB152" s="34"/>
      <c r="AC152" s="34"/>
      <c r="AD152" s="34"/>
      <c r="AE152" s="34"/>
      <c r="AR152" s="202" t="s">
        <v>189</v>
      </c>
      <c r="AT152" s="202" t="s">
        <v>184</v>
      </c>
      <c r="AU152" s="202" t="s">
        <v>81</v>
      </c>
      <c r="AY152" s="17" t="s">
        <v>181</v>
      </c>
      <c r="BE152" s="203">
        <f t="shared" si="14"/>
        <v>0</v>
      </c>
      <c r="BF152" s="203">
        <f t="shared" si="15"/>
        <v>0</v>
      </c>
      <c r="BG152" s="203">
        <f t="shared" si="16"/>
        <v>0</v>
      </c>
      <c r="BH152" s="203">
        <f t="shared" si="17"/>
        <v>0</v>
      </c>
      <c r="BI152" s="203">
        <f t="shared" si="18"/>
        <v>0</v>
      </c>
      <c r="BJ152" s="17" t="s">
        <v>81</v>
      </c>
      <c r="BK152" s="203">
        <f t="shared" si="19"/>
        <v>0</v>
      </c>
      <c r="BL152" s="17" t="s">
        <v>189</v>
      </c>
      <c r="BM152" s="202" t="s">
        <v>1152</v>
      </c>
    </row>
    <row r="153" spans="1:65" s="2" customFormat="1" ht="16.5" customHeight="1" x14ac:dyDescent="0.2">
      <c r="A153" s="34"/>
      <c r="B153" s="35"/>
      <c r="C153" s="191" t="s">
        <v>288</v>
      </c>
      <c r="D153" s="191" t="s">
        <v>184</v>
      </c>
      <c r="E153" s="192" t="s">
        <v>1153</v>
      </c>
      <c r="F153" s="193" t="s">
        <v>1154</v>
      </c>
      <c r="G153" s="194" t="s">
        <v>1142</v>
      </c>
      <c r="H153" s="195">
        <v>1</v>
      </c>
      <c r="I153" s="196"/>
      <c r="J153" s="197">
        <f t="shared" si="10"/>
        <v>0</v>
      </c>
      <c r="K153" s="193" t="s">
        <v>1400</v>
      </c>
      <c r="L153" s="39"/>
      <c r="M153" s="198" t="s">
        <v>1</v>
      </c>
      <c r="N153" s="199" t="s">
        <v>38</v>
      </c>
      <c r="O153" s="71"/>
      <c r="P153" s="200">
        <f t="shared" si="11"/>
        <v>0</v>
      </c>
      <c r="Q153" s="200">
        <v>0</v>
      </c>
      <c r="R153" s="200">
        <f t="shared" si="12"/>
        <v>0</v>
      </c>
      <c r="S153" s="200">
        <v>0</v>
      </c>
      <c r="T153" s="201">
        <f t="shared" si="13"/>
        <v>0</v>
      </c>
      <c r="U153" s="34"/>
      <c r="V153" s="34"/>
      <c r="W153" s="34"/>
      <c r="X153" s="34"/>
      <c r="Y153" s="34"/>
      <c r="Z153" s="34"/>
      <c r="AA153" s="34"/>
      <c r="AB153" s="34"/>
      <c r="AC153" s="34"/>
      <c r="AD153" s="34"/>
      <c r="AE153" s="34"/>
      <c r="AR153" s="202" t="s">
        <v>189</v>
      </c>
      <c r="AT153" s="202" t="s">
        <v>184</v>
      </c>
      <c r="AU153" s="202" t="s">
        <v>81</v>
      </c>
      <c r="AY153" s="17" t="s">
        <v>181</v>
      </c>
      <c r="BE153" s="203">
        <f t="shared" si="14"/>
        <v>0</v>
      </c>
      <c r="BF153" s="203">
        <f t="shared" si="15"/>
        <v>0</v>
      </c>
      <c r="BG153" s="203">
        <f t="shared" si="16"/>
        <v>0</v>
      </c>
      <c r="BH153" s="203">
        <f t="shared" si="17"/>
        <v>0</v>
      </c>
      <c r="BI153" s="203">
        <f t="shared" si="18"/>
        <v>0</v>
      </c>
      <c r="BJ153" s="17" t="s">
        <v>81</v>
      </c>
      <c r="BK153" s="203">
        <f t="shared" si="19"/>
        <v>0</v>
      </c>
      <c r="BL153" s="17" t="s">
        <v>189</v>
      </c>
      <c r="BM153" s="202" t="s">
        <v>1155</v>
      </c>
    </row>
    <row r="154" spans="1:65" s="2" customFormat="1" ht="16.5" customHeight="1" x14ac:dyDescent="0.2">
      <c r="A154" s="34"/>
      <c r="B154" s="35"/>
      <c r="C154" s="191" t="s">
        <v>292</v>
      </c>
      <c r="D154" s="191" t="s">
        <v>184</v>
      </c>
      <c r="E154" s="192" t="s">
        <v>1156</v>
      </c>
      <c r="F154" s="193" t="s">
        <v>1157</v>
      </c>
      <c r="G154" s="194" t="s">
        <v>1142</v>
      </c>
      <c r="H154" s="195">
        <v>1</v>
      </c>
      <c r="I154" s="196"/>
      <c r="J154" s="197">
        <f t="shared" si="10"/>
        <v>0</v>
      </c>
      <c r="K154" s="193" t="s">
        <v>1400</v>
      </c>
      <c r="L154" s="39"/>
      <c r="M154" s="198" t="s">
        <v>1</v>
      </c>
      <c r="N154" s="199" t="s">
        <v>38</v>
      </c>
      <c r="O154" s="71"/>
      <c r="P154" s="200">
        <f t="shared" si="11"/>
        <v>0</v>
      </c>
      <c r="Q154" s="200">
        <v>0</v>
      </c>
      <c r="R154" s="200">
        <f t="shared" si="12"/>
        <v>0</v>
      </c>
      <c r="S154" s="200">
        <v>0</v>
      </c>
      <c r="T154" s="201">
        <f t="shared" si="13"/>
        <v>0</v>
      </c>
      <c r="U154" s="34"/>
      <c r="V154" s="34"/>
      <c r="W154" s="34"/>
      <c r="X154" s="34"/>
      <c r="Y154" s="34"/>
      <c r="Z154" s="34"/>
      <c r="AA154" s="34"/>
      <c r="AB154" s="34"/>
      <c r="AC154" s="34"/>
      <c r="AD154" s="34"/>
      <c r="AE154" s="34"/>
      <c r="AR154" s="202" t="s">
        <v>189</v>
      </c>
      <c r="AT154" s="202" t="s">
        <v>184</v>
      </c>
      <c r="AU154" s="202" t="s">
        <v>81</v>
      </c>
      <c r="AY154" s="17" t="s">
        <v>181</v>
      </c>
      <c r="BE154" s="203">
        <f t="shared" si="14"/>
        <v>0</v>
      </c>
      <c r="BF154" s="203">
        <f t="shared" si="15"/>
        <v>0</v>
      </c>
      <c r="BG154" s="203">
        <f t="shared" si="16"/>
        <v>0</v>
      </c>
      <c r="BH154" s="203">
        <f t="shared" si="17"/>
        <v>0</v>
      </c>
      <c r="BI154" s="203">
        <f t="shared" si="18"/>
        <v>0</v>
      </c>
      <c r="BJ154" s="17" t="s">
        <v>81</v>
      </c>
      <c r="BK154" s="203">
        <f t="shared" si="19"/>
        <v>0</v>
      </c>
      <c r="BL154" s="17" t="s">
        <v>189</v>
      </c>
      <c r="BM154" s="202" t="s">
        <v>1158</v>
      </c>
    </row>
    <row r="155" spans="1:65" s="2" customFormat="1" ht="16.5" customHeight="1" x14ac:dyDescent="0.2">
      <c r="A155" s="34"/>
      <c r="B155" s="35"/>
      <c r="C155" s="191" t="s">
        <v>7</v>
      </c>
      <c r="D155" s="191" t="s">
        <v>184</v>
      </c>
      <c r="E155" s="192" t="s">
        <v>1159</v>
      </c>
      <c r="F155" s="193" t="s">
        <v>1160</v>
      </c>
      <c r="G155" s="194" t="s">
        <v>1142</v>
      </c>
      <c r="H155" s="195">
        <v>1</v>
      </c>
      <c r="I155" s="196"/>
      <c r="J155" s="197">
        <f t="shared" si="10"/>
        <v>0</v>
      </c>
      <c r="K155" s="193" t="s">
        <v>1400</v>
      </c>
      <c r="L155" s="39"/>
      <c r="M155" s="198" t="s">
        <v>1</v>
      </c>
      <c r="N155" s="199" t="s">
        <v>38</v>
      </c>
      <c r="O155" s="71"/>
      <c r="P155" s="200">
        <f t="shared" si="11"/>
        <v>0</v>
      </c>
      <c r="Q155" s="200">
        <v>0</v>
      </c>
      <c r="R155" s="200">
        <f t="shared" si="12"/>
        <v>0</v>
      </c>
      <c r="S155" s="200">
        <v>0</v>
      </c>
      <c r="T155" s="201">
        <f t="shared" si="13"/>
        <v>0</v>
      </c>
      <c r="U155" s="34"/>
      <c r="V155" s="34"/>
      <c r="W155" s="34"/>
      <c r="X155" s="34"/>
      <c r="Y155" s="34"/>
      <c r="Z155" s="34"/>
      <c r="AA155" s="34"/>
      <c r="AB155" s="34"/>
      <c r="AC155" s="34"/>
      <c r="AD155" s="34"/>
      <c r="AE155" s="34"/>
      <c r="AR155" s="202" t="s">
        <v>189</v>
      </c>
      <c r="AT155" s="202" t="s">
        <v>184</v>
      </c>
      <c r="AU155" s="202" t="s">
        <v>81</v>
      </c>
      <c r="AY155" s="17" t="s">
        <v>181</v>
      </c>
      <c r="BE155" s="203">
        <f t="shared" si="14"/>
        <v>0</v>
      </c>
      <c r="BF155" s="203">
        <f t="shared" si="15"/>
        <v>0</v>
      </c>
      <c r="BG155" s="203">
        <f t="shared" si="16"/>
        <v>0</v>
      </c>
      <c r="BH155" s="203">
        <f t="shared" si="17"/>
        <v>0</v>
      </c>
      <c r="BI155" s="203">
        <f t="shared" si="18"/>
        <v>0</v>
      </c>
      <c r="BJ155" s="17" t="s">
        <v>81</v>
      </c>
      <c r="BK155" s="203">
        <f t="shared" si="19"/>
        <v>0</v>
      </c>
      <c r="BL155" s="17" t="s">
        <v>189</v>
      </c>
      <c r="BM155" s="202" t="s">
        <v>1161</v>
      </c>
    </row>
    <row r="156" spans="1:65" s="2" customFormat="1" ht="16.5" customHeight="1" x14ac:dyDescent="0.2">
      <c r="A156" s="34"/>
      <c r="B156" s="35"/>
      <c r="C156" s="191" t="s">
        <v>299</v>
      </c>
      <c r="D156" s="191" t="s">
        <v>184</v>
      </c>
      <c r="E156" s="192" t="s">
        <v>1162</v>
      </c>
      <c r="F156" s="193" t="s">
        <v>1163</v>
      </c>
      <c r="G156" s="194" t="s">
        <v>1142</v>
      </c>
      <c r="H156" s="195">
        <v>1</v>
      </c>
      <c r="I156" s="196"/>
      <c r="J156" s="197">
        <f t="shared" si="10"/>
        <v>0</v>
      </c>
      <c r="K156" s="193" t="s">
        <v>1400</v>
      </c>
      <c r="L156" s="39"/>
      <c r="M156" s="255" t="s">
        <v>1</v>
      </c>
      <c r="N156" s="256" t="s">
        <v>38</v>
      </c>
      <c r="O156" s="252"/>
      <c r="P156" s="253">
        <f t="shared" si="11"/>
        <v>0</v>
      </c>
      <c r="Q156" s="253">
        <v>0</v>
      </c>
      <c r="R156" s="253">
        <f t="shared" si="12"/>
        <v>0</v>
      </c>
      <c r="S156" s="253">
        <v>0</v>
      </c>
      <c r="T156" s="254">
        <f t="shared" si="13"/>
        <v>0</v>
      </c>
      <c r="U156" s="34"/>
      <c r="V156" s="34"/>
      <c r="W156" s="34"/>
      <c r="X156" s="34"/>
      <c r="Y156" s="34"/>
      <c r="Z156" s="34"/>
      <c r="AA156" s="34"/>
      <c r="AB156" s="34"/>
      <c r="AC156" s="34"/>
      <c r="AD156" s="34"/>
      <c r="AE156" s="34"/>
      <c r="AR156" s="202" t="s">
        <v>189</v>
      </c>
      <c r="AT156" s="202" t="s">
        <v>184</v>
      </c>
      <c r="AU156" s="202" t="s">
        <v>81</v>
      </c>
      <c r="AY156" s="17" t="s">
        <v>181</v>
      </c>
      <c r="BE156" s="203">
        <f t="shared" si="14"/>
        <v>0</v>
      </c>
      <c r="BF156" s="203">
        <f t="shared" si="15"/>
        <v>0</v>
      </c>
      <c r="BG156" s="203">
        <f t="shared" si="16"/>
        <v>0</v>
      </c>
      <c r="BH156" s="203">
        <f t="shared" si="17"/>
        <v>0</v>
      </c>
      <c r="BI156" s="203">
        <f t="shared" si="18"/>
        <v>0</v>
      </c>
      <c r="BJ156" s="17" t="s">
        <v>81</v>
      </c>
      <c r="BK156" s="203">
        <f t="shared" si="19"/>
        <v>0</v>
      </c>
      <c r="BL156" s="17" t="s">
        <v>189</v>
      </c>
      <c r="BM156" s="202" t="s">
        <v>1164</v>
      </c>
    </row>
    <row r="157" spans="1:65" s="2" customFormat="1" ht="6.95" customHeight="1" x14ac:dyDescent="0.2">
      <c r="A157" s="34"/>
      <c r="B157" s="54"/>
      <c r="C157" s="55"/>
      <c r="D157" s="55"/>
      <c r="E157" s="55"/>
      <c r="F157" s="55"/>
      <c r="G157" s="55"/>
      <c r="H157" s="55"/>
      <c r="I157" s="55"/>
      <c r="J157" s="55"/>
      <c r="K157" s="55"/>
      <c r="L157" s="39"/>
      <c r="M157" s="34"/>
      <c r="O157" s="34"/>
      <c r="P157" s="34"/>
      <c r="Q157" s="34"/>
      <c r="R157" s="34"/>
      <c r="S157" s="34"/>
      <c r="T157" s="34"/>
      <c r="U157" s="34"/>
      <c r="V157" s="34"/>
      <c r="W157" s="34"/>
      <c r="X157" s="34"/>
      <c r="Y157" s="34"/>
      <c r="Z157" s="34"/>
      <c r="AA157" s="34"/>
      <c r="AB157" s="34"/>
      <c r="AC157" s="34"/>
      <c r="AD157" s="34"/>
      <c r="AE157" s="34"/>
    </row>
  </sheetData>
  <sheetProtection algorithmName="SHA-512" hashValue="bJowIdltOsNn9vn+FhkcuXuBP6+U42kgJDxnGTXw2S6smmARKtdFq/0pQDWTsXwY4o8XIS3Uh3Zu7b20+hZbnQ==" saltValue="EAQJW+LZMmoQxX/oNT1iEw==" spinCount="100000" sheet="1" objects="1" scenarios="1" formatColumns="0" formatRows="0" autoFilter="0"/>
  <autoFilter ref="C126:K156" xr:uid="{00000000-0009-0000-0000-00000D000000}"/>
  <mergeCells count="12">
    <mergeCell ref="E119:H119"/>
    <mergeCell ref="L2:V2"/>
    <mergeCell ref="E85:H85"/>
    <mergeCell ref="E87:H87"/>
    <mergeCell ref="E89:H89"/>
    <mergeCell ref="E115:H115"/>
    <mergeCell ref="E117:H11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2:BM157"/>
  <sheetViews>
    <sheetView showGridLines="0" topLeftCell="A151" workbookViewId="0">
      <selection activeCell="K145" sqref="K145"/>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95"/>
      <c r="M2" s="295"/>
      <c r="N2" s="295"/>
      <c r="O2" s="295"/>
      <c r="P2" s="295"/>
      <c r="Q2" s="295"/>
      <c r="R2" s="295"/>
      <c r="S2" s="295"/>
      <c r="T2" s="295"/>
      <c r="U2" s="295"/>
      <c r="V2" s="295"/>
      <c r="AT2" s="17" t="s">
        <v>129</v>
      </c>
    </row>
    <row r="3" spans="1:46" s="1" customFormat="1" ht="6.95" customHeight="1" x14ac:dyDescent="0.2">
      <c r="B3" s="115"/>
      <c r="C3" s="116"/>
      <c r="D3" s="116"/>
      <c r="E3" s="116"/>
      <c r="F3" s="116"/>
      <c r="G3" s="116"/>
      <c r="H3" s="116"/>
      <c r="I3" s="116"/>
      <c r="J3" s="116"/>
      <c r="K3" s="116"/>
      <c r="L3" s="20"/>
      <c r="AT3" s="17" t="s">
        <v>83</v>
      </c>
    </row>
    <row r="4" spans="1:46" s="1" customFormat="1" ht="24.95" customHeight="1" x14ac:dyDescent="0.2">
      <c r="B4" s="20"/>
      <c r="D4" s="117" t="s">
        <v>155</v>
      </c>
      <c r="L4" s="20"/>
      <c r="M4" s="118" t="s">
        <v>10</v>
      </c>
      <c r="AT4" s="17" t="s">
        <v>4</v>
      </c>
    </row>
    <row r="5" spans="1:46" s="1" customFormat="1" ht="6.95" customHeight="1" x14ac:dyDescent="0.2">
      <c r="B5" s="20"/>
      <c r="L5" s="20"/>
    </row>
    <row r="6" spans="1:46" s="1" customFormat="1" ht="12" customHeight="1" x14ac:dyDescent="0.2">
      <c r="B6" s="20"/>
      <c r="D6" s="119" t="s">
        <v>16</v>
      </c>
      <c r="L6" s="20"/>
    </row>
    <row r="7" spans="1:46" s="1" customFormat="1" ht="16.5" customHeight="1" x14ac:dyDescent="0.2">
      <c r="B7" s="20"/>
      <c r="E7" s="311" t="str">
        <f>'Rekapitulace stavby'!K6</f>
        <v>16 -Oprava trati v úseku Praha Smíchov - Beroun Závodí</v>
      </c>
      <c r="F7" s="312"/>
      <c r="G7" s="312"/>
      <c r="H7" s="312"/>
      <c r="L7" s="20"/>
    </row>
    <row r="8" spans="1:46" s="1" customFormat="1" ht="12" customHeight="1" x14ac:dyDescent="0.2">
      <c r="B8" s="20"/>
      <c r="D8" s="119" t="s">
        <v>156</v>
      </c>
      <c r="L8" s="20"/>
    </row>
    <row r="9" spans="1:46" s="2" customFormat="1" ht="16.5" customHeight="1" x14ac:dyDescent="0.2">
      <c r="A9" s="34"/>
      <c r="B9" s="39"/>
      <c r="C9" s="34"/>
      <c r="D9" s="34"/>
      <c r="E9" s="311" t="s">
        <v>995</v>
      </c>
      <c r="F9" s="314"/>
      <c r="G9" s="314"/>
      <c r="H9" s="314"/>
      <c r="I9" s="34"/>
      <c r="J9" s="34"/>
      <c r="K9" s="34"/>
      <c r="L9" s="51"/>
      <c r="S9" s="34"/>
      <c r="T9" s="34"/>
      <c r="U9" s="34"/>
      <c r="V9" s="34"/>
      <c r="W9" s="34"/>
      <c r="X9" s="34"/>
      <c r="Y9" s="34"/>
      <c r="Z9" s="34"/>
      <c r="AA9" s="34"/>
      <c r="AB9" s="34"/>
      <c r="AC9" s="34"/>
      <c r="AD9" s="34"/>
      <c r="AE9" s="34"/>
    </row>
    <row r="10" spans="1:46" s="2" customFormat="1" ht="12" customHeight="1" x14ac:dyDescent="0.2">
      <c r="A10" s="34"/>
      <c r="B10" s="39"/>
      <c r="C10" s="34"/>
      <c r="D10" s="119" t="s">
        <v>486</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x14ac:dyDescent="0.2">
      <c r="A11" s="34"/>
      <c r="B11" s="39"/>
      <c r="C11" s="34"/>
      <c r="D11" s="34"/>
      <c r="E11" s="313" t="s">
        <v>1165</v>
      </c>
      <c r="F11" s="314"/>
      <c r="G11" s="314"/>
      <c r="H11" s="314"/>
      <c r="I11" s="34"/>
      <c r="J11" s="34"/>
      <c r="K11" s="34"/>
      <c r="L11" s="51"/>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x14ac:dyDescent="0.2">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x14ac:dyDescent="0.2">
      <c r="A14" s="34"/>
      <c r="B14" s="39"/>
      <c r="C14" s="34"/>
      <c r="D14" s="119" t="s">
        <v>20</v>
      </c>
      <c r="E14" s="34"/>
      <c r="F14" s="110" t="s">
        <v>21</v>
      </c>
      <c r="G14" s="34"/>
      <c r="H14" s="34"/>
      <c r="I14" s="119" t="s">
        <v>22</v>
      </c>
      <c r="J14" s="120" t="str">
        <f>'Rekapitulace stavby'!AN8</f>
        <v>4. 4. 2022</v>
      </c>
      <c r="K14" s="34"/>
      <c r="L14" s="51"/>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x14ac:dyDescent="0.2">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customHeight="1" x14ac:dyDescent="0.2">
      <c r="A17" s="34"/>
      <c r="B17" s="39"/>
      <c r="C17" s="34"/>
      <c r="D17" s="34"/>
      <c r="E17" s="110" t="str">
        <f>IF('Rekapitulace stavby'!E11="","",'Rekapitulace stavby'!E11)</f>
        <v xml:space="preserve"> </v>
      </c>
      <c r="F17" s="34"/>
      <c r="G17" s="34"/>
      <c r="H17" s="34"/>
      <c r="I17" s="119" t="s">
        <v>26</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x14ac:dyDescent="0.2">
      <c r="A19" s="34"/>
      <c r="B19" s="39"/>
      <c r="C19" s="34"/>
      <c r="D19" s="119" t="s">
        <v>27</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x14ac:dyDescent="0.2">
      <c r="A20" s="34"/>
      <c r="B20" s="39"/>
      <c r="C20" s="34"/>
      <c r="D20" s="34"/>
      <c r="E20" s="315" t="str">
        <f>'Rekapitulace stavby'!E14</f>
        <v>Vyplň údaj</v>
      </c>
      <c r="F20" s="316"/>
      <c r="G20" s="316"/>
      <c r="H20" s="316"/>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x14ac:dyDescent="0.2">
      <c r="A22" s="34"/>
      <c r="B22" s="39"/>
      <c r="C22" s="34"/>
      <c r="D22" s="119" t="s">
        <v>29</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x14ac:dyDescent="0.2">
      <c r="A23" s="34"/>
      <c r="B23" s="39"/>
      <c r="C23" s="34"/>
      <c r="D23" s="34"/>
      <c r="E23" s="110" t="str">
        <f>IF('Rekapitulace stavby'!E17="","",'Rekapitulace stavby'!E17)</f>
        <v xml:space="preserve"> </v>
      </c>
      <c r="F23" s="34"/>
      <c r="G23" s="34"/>
      <c r="H23" s="34"/>
      <c r="I23" s="119" t="s">
        <v>26</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x14ac:dyDescent="0.2">
      <c r="A25" s="34"/>
      <c r="B25" s="39"/>
      <c r="C25" s="34"/>
      <c r="D25" s="119" t="s">
        <v>31</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x14ac:dyDescent="0.2">
      <c r="A26" s="34"/>
      <c r="B26" s="39"/>
      <c r="C26" s="34"/>
      <c r="D26" s="34"/>
      <c r="E26" s="110" t="str">
        <f>IF('Rekapitulace stavby'!E20="","",'Rekapitulace stavby'!E20)</f>
        <v xml:space="preserve"> </v>
      </c>
      <c r="F26" s="34"/>
      <c r="G26" s="34"/>
      <c r="H26" s="34"/>
      <c r="I26" s="119" t="s">
        <v>26</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x14ac:dyDescent="0.2">
      <c r="A28" s="34"/>
      <c r="B28" s="39"/>
      <c r="C28" s="34"/>
      <c r="D28" s="119" t="s">
        <v>32</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x14ac:dyDescent="0.2">
      <c r="A29" s="121"/>
      <c r="B29" s="122"/>
      <c r="C29" s="121"/>
      <c r="D29" s="121"/>
      <c r="E29" s="317" t="s">
        <v>1</v>
      </c>
      <c r="F29" s="317"/>
      <c r="G29" s="317"/>
      <c r="H29" s="317"/>
      <c r="I29" s="121"/>
      <c r="J29" s="121"/>
      <c r="K29" s="121"/>
      <c r="L29" s="123"/>
      <c r="S29" s="121"/>
      <c r="T29" s="121"/>
      <c r="U29" s="121"/>
      <c r="V29" s="121"/>
      <c r="W29" s="121"/>
      <c r="X29" s="121"/>
      <c r="Y29" s="121"/>
      <c r="Z29" s="121"/>
      <c r="AA29" s="121"/>
      <c r="AB29" s="121"/>
      <c r="AC29" s="121"/>
      <c r="AD29" s="121"/>
      <c r="AE29" s="121"/>
    </row>
    <row r="30" spans="1:31" s="2" customFormat="1" ht="6.95" customHeight="1" x14ac:dyDescent="0.2">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x14ac:dyDescent="0.2">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x14ac:dyDescent="0.2">
      <c r="A32" s="34"/>
      <c r="B32" s="39"/>
      <c r="C32" s="34"/>
      <c r="D32" s="125" t="s">
        <v>33</v>
      </c>
      <c r="E32" s="34"/>
      <c r="F32" s="34"/>
      <c r="G32" s="34"/>
      <c r="H32" s="34"/>
      <c r="I32" s="34"/>
      <c r="J32" s="126">
        <f>ROUND(J123, 2)</f>
        <v>0</v>
      </c>
      <c r="K32" s="34"/>
      <c r="L32" s="51"/>
      <c r="S32" s="34"/>
      <c r="T32" s="34"/>
      <c r="U32" s="34"/>
      <c r="V32" s="34"/>
      <c r="W32" s="34"/>
      <c r="X32" s="34"/>
      <c r="Y32" s="34"/>
      <c r="Z32" s="34"/>
      <c r="AA32" s="34"/>
      <c r="AB32" s="34"/>
      <c r="AC32" s="34"/>
      <c r="AD32" s="34"/>
      <c r="AE32" s="34"/>
    </row>
    <row r="33" spans="1:31" s="2" customFormat="1" ht="6.95" customHeight="1" x14ac:dyDescent="0.2">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7" t="s">
        <v>35</v>
      </c>
      <c r="G34" s="34"/>
      <c r="H34" s="34"/>
      <c r="I34" s="127" t="s">
        <v>34</v>
      </c>
      <c r="J34" s="127" t="s">
        <v>36</v>
      </c>
      <c r="K34" s="34"/>
      <c r="L34" s="51"/>
      <c r="S34" s="34"/>
      <c r="T34" s="34"/>
      <c r="U34" s="34"/>
      <c r="V34" s="34"/>
      <c r="W34" s="34"/>
      <c r="X34" s="34"/>
      <c r="Y34" s="34"/>
      <c r="Z34" s="34"/>
      <c r="AA34" s="34"/>
      <c r="AB34" s="34"/>
      <c r="AC34" s="34"/>
      <c r="AD34" s="34"/>
      <c r="AE34" s="34"/>
    </row>
    <row r="35" spans="1:31" s="2" customFormat="1" ht="14.45" customHeight="1" x14ac:dyDescent="0.2">
      <c r="A35" s="34"/>
      <c r="B35" s="39"/>
      <c r="C35" s="34"/>
      <c r="D35" s="128" t="s">
        <v>37</v>
      </c>
      <c r="E35" s="119" t="s">
        <v>38</v>
      </c>
      <c r="F35" s="129">
        <f>ROUND((SUM(BE123:BE156)),  2)</f>
        <v>0</v>
      </c>
      <c r="G35" s="34"/>
      <c r="H35" s="34"/>
      <c r="I35" s="130">
        <v>0.21</v>
      </c>
      <c r="J35" s="129">
        <f>ROUND(((SUM(BE123:BE156))*I35),  2)</f>
        <v>0</v>
      </c>
      <c r="K35" s="34"/>
      <c r="L35" s="51"/>
      <c r="S35" s="34"/>
      <c r="T35" s="34"/>
      <c r="U35" s="34"/>
      <c r="V35" s="34"/>
      <c r="W35" s="34"/>
      <c r="X35" s="34"/>
      <c r="Y35" s="34"/>
      <c r="Z35" s="34"/>
      <c r="AA35" s="34"/>
      <c r="AB35" s="34"/>
      <c r="AC35" s="34"/>
      <c r="AD35" s="34"/>
      <c r="AE35" s="34"/>
    </row>
    <row r="36" spans="1:31" s="2" customFormat="1" ht="14.45" customHeight="1" x14ac:dyDescent="0.2">
      <c r="A36" s="34"/>
      <c r="B36" s="39"/>
      <c r="C36" s="34"/>
      <c r="D36" s="34"/>
      <c r="E36" s="119" t="s">
        <v>39</v>
      </c>
      <c r="F36" s="129">
        <f>ROUND((SUM(BF123:BF156)),  2)</f>
        <v>0</v>
      </c>
      <c r="G36" s="34"/>
      <c r="H36" s="34"/>
      <c r="I36" s="130">
        <v>0.15</v>
      </c>
      <c r="J36" s="129">
        <f>ROUND(((SUM(BF123:BF156))*I36),  2)</f>
        <v>0</v>
      </c>
      <c r="K36" s="34"/>
      <c r="L36" s="51"/>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9" t="s">
        <v>40</v>
      </c>
      <c r="F37" s="129">
        <f>ROUND((SUM(BG123:BG156)),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9" t="s">
        <v>41</v>
      </c>
      <c r="F38" s="129">
        <f>ROUND((SUM(BH123:BH156)),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9" t="s">
        <v>42</v>
      </c>
      <c r="F39" s="129">
        <f>ROUND((SUM(BI123:BI156)),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x14ac:dyDescent="0.2">
      <c r="A41" s="34"/>
      <c r="B41" s="39"/>
      <c r="C41" s="131"/>
      <c r="D41" s="132" t="s">
        <v>43</v>
      </c>
      <c r="E41" s="133"/>
      <c r="F41" s="133"/>
      <c r="G41" s="134" t="s">
        <v>44</v>
      </c>
      <c r="H41" s="135" t="s">
        <v>45</v>
      </c>
      <c r="I41" s="133"/>
      <c r="J41" s="136">
        <f>SUM(J32:J39)</f>
        <v>0</v>
      </c>
      <c r="K41" s="137"/>
      <c r="L41" s="51"/>
      <c r="S41" s="34"/>
      <c r="T41" s="34"/>
      <c r="U41" s="34"/>
      <c r="V41" s="34"/>
      <c r="W41" s="34"/>
      <c r="X41" s="34"/>
      <c r="Y41" s="34"/>
      <c r="Z41" s="34"/>
      <c r="AA41" s="34"/>
      <c r="AB41" s="34"/>
      <c r="AC41" s="34"/>
      <c r="AD41" s="34"/>
      <c r="AE41" s="34"/>
    </row>
    <row r="42" spans="1:31" s="2" customFormat="1" ht="14.45" customHeight="1" x14ac:dyDescent="0.2">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51"/>
      <c r="D50" s="138" t="s">
        <v>46</v>
      </c>
      <c r="E50" s="139"/>
      <c r="F50" s="139"/>
      <c r="G50" s="138" t="s">
        <v>47</v>
      </c>
      <c r="H50" s="139"/>
      <c r="I50" s="139"/>
      <c r="J50" s="139"/>
      <c r="K50" s="139"/>
      <c r="L50" s="51"/>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34"/>
      <c r="B61" s="39"/>
      <c r="C61" s="34"/>
      <c r="D61" s="140" t="s">
        <v>48</v>
      </c>
      <c r="E61" s="141"/>
      <c r="F61" s="142" t="s">
        <v>49</v>
      </c>
      <c r="G61" s="140" t="s">
        <v>48</v>
      </c>
      <c r="H61" s="141"/>
      <c r="I61" s="141"/>
      <c r="J61" s="143" t="s">
        <v>49</v>
      </c>
      <c r="K61" s="141"/>
      <c r="L61" s="51"/>
      <c r="S61" s="34"/>
      <c r="T61" s="34"/>
      <c r="U61" s="34"/>
      <c r="V61" s="34"/>
      <c r="W61" s="34"/>
      <c r="X61" s="34"/>
      <c r="Y61" s="34"/>
      <c r="Z61" s="34"/>
      <c r="AA61" s="34"/>
      <c r="AB61" s="34"/>
      <c r="AC61" s="34"/>
      <c r="AD61" s="34"/>
      <c r="AE61" s="34"/>
    </row>
    <row r="62" spans="1:31" x14ac:dyDescent="0.2">
      <c r="B62" s="20"/>
      <c r="L62" s="20"/>
    </row>
    <row r="63" spans="1:31" x14ac:dyDescent="0.2">
      <c r="B63" s="20"/>
      <c r="L63" s="20"/>
    </row>
    <row r="64" spans="1:31" x14ac:dyDescent="0.2">
      <c r="B64" s="20"/>
      <c r="L64" s="20"/>
    </row>
    <row r="65" spans="1:31" s="2" customFormat="1" ht="12.75" x14ac:dyDescent="0.2">
      <c r="A65" s="34"/>
      <c r="B65" s="39"/>
      <c r="C65" s="34"/>
      <c r="D65" s="138" t="s">
        <v>50</v>
      </c>
      <c r="E65" s="144"/>
      <c r="F65" s="144"/>
      <c r="G65" s="138" t="s">
        <v>51</v>
      </c>
      <c r="H65" s="144"/>
      <c r="I65" s="144"/>
      <c r="J65" s="144"/>
      <c r="K65" s="144"/>
      <c r="L65" s="51"/>
      <c r="S65" s="34"/>
      <c r="T65" s="34"/>
      <c r="U65" s="34"/>
      <c r="V65" s="34"/>
      <c r="W65" s="34"/>
      <c r="X65" s="34"/>
      <c r="Y65" s="34"/>
      <c r="Z65" s="34"/>
      <c r="AA65" s="34"/>
      <c r="AB65" s="34"/>
      <c r="AC65" s="34"/>
      <c r="AD65" s="34"/>
      <c r="AE65" s="34"/>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34"/>
      <c r="B76" s="39"/>
      <c r="C76" s="34"/>
      <c r="D76" s="140" t="s">
        <v>48</v>
      </c>
      <c r="E76" s="141"/>
      <c r="F76" s="142" t="s">
        <v>49</v>
      </c>
      <c r="G76" s="140" t="s">
        <v>48</v>
      </c>
      <c r="H76" s="141"/>
      <c r="I76" s="141"/>
      <c r="J76" s="143" t="s">
        <v>49</v>
      </c>
      <c r="K76" s="141"/>
      <c r="L76" s="51"/>
      <c r="S76" s="34"/>
      <c r="T76" s="34"/>
      <c r="U76" s="34"/>
      <c r="V76" s="34"/>
      <c r="W76" s="34"/>
      <c r="X76" s="34"/>
      <c r="Y76" s="34"/>
      <c r="Z76" s="34"/>
      <c r="AA76" s="34"/>
      <c r="AB76" s="34"/>
      <c r="AC76" s="34"/>
      <c r="AD76" s="34"/>
      <c r="AE76" s="34"/>
    </row>
    <row r="77" spans="1:31" s="2" customFormat="1" ht="14.45" customHeight="1" x14ac:dyDescent="0.2">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5" customHeight="1" x14ac:dyDescent="0.2">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x14ac:dyDescent="0.2">
      <c r="A82" s="34"/>
      <c r="B82" s="35"/>
      <c r="C82" s="23" t="s">
        <v>158</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x14ac:dyDescent="0.2">
      <c r="A85" s="34"/>
      <c r="B85" s="35"/>
      <c r="C85" s="36"/>
      <c r="D85" s="36"/>
      <c r="E85" s="309" t="str">
        <f>E7</f>
        <v>16 -Oprava trati v úseku Praha Smíchov - Beroun Závodí</v>
      </c>
      <c r="F85" s="310"/>
      <c r="G85" s="310"/>
      <c r="H85" s="310"/>
      <c r="I85" s="36"/>
      <c r="J85" s="36"/>
      <c r="K85" s="36"/>
      <c r="L85" s="51"/>
      <c r="S85" s="34"/>
      <c r="T85" s="34"/>
      <c r="U85" s="34"/>
      <c r="V85" s="34"/>
      <c r="W85" s="34"/>
      <c r="X85" s="34"/>
      <c r="Y85" s="34"/>
      <c r="Z85" s="34"/>
      <c r="AA85" s="34"/>
      <c r="AB85" s="34"/>
      <c r="AC85" s="34"/>
      <c r="AD85" s="34"/>
      <c r="AE85" s="34"/>
    </row>
    <row r="86" spans="1:31" s="1" customFormat="1" ht="12" customHeight="1" x14ac:dyDescent="0.2">
      <c r="B86" s="21"/>
      <c r="C86" s="29" t="s">
        <v>156</v>
      </c>
      <c r="D86" s="22"/>
      <c r="E86" s="22"/>
      <c r="F86" s="22"/>
      <c r="G86" s="22"/>
      <c r="H86" s="22"/>
      <c r="I86" s="22"/>
      <c r="J86" s="22"/>
      <c r="K86" s="22"/>
      <c r="L86" s="20"/>
    </row>
    <row r="87" spans="1:31" s="2" customFormat="1" ht="16.5" customHeight="1" x14ac:dyDescent="0.2">
      <c r="A87" s="34"/>
      <c r="B87" s="35"/>
      <c r="C87" s="36"/>
      <c r="D87" s="36"/>
      <c r="E87" s="309" t="s">
        <v>995</v>
      </c>
      <c r="F87" s="308"/>
      <c r="G87" s="308"/>
      <c r="H87" s="308"/>
      <c r="I87" s="36"/>
      <c r="J87" s="36"/>
      <c r="K87" s="36"/>
      <c r="L87" s="51"/>
      <c r="S87" s="34"/>
      <c r="T87" s="34"/>
      <c r="U87" s="34"/>
      <c r="V87" s="34"/>
      <c r="W87" s="34"/>
      <c r="X87" s="34"/>
      <c r="Y87" s="34"/>
      <c r="Z87" s="34"/>
      <c r="AA87" s="34"/>
      <c r="AB87" s="34"/>
      <c r="AC87" s="34"/>
      <c r="AD87" s="34"/>
      <c r="AE87" s="34"/>
    </row>
    <row r="88" spans="1:31" s="2" customFormat="1" ht="12" customHeight="1" x14ac:dyDescent="0.2">
      <c r="A88" s="34"/>
      <c r="B88" s="35"/>
      <c r="C88" s="29" t="s">
        <v>486</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x14ac:dyDescent="0.2">
      <c r="A89" s="34"/>
      <c r="B89" s="35"/>
      <c r="C89" s="36"/>
      <c r="D89" s="36"/>
      <c r="E89" s="270" t="str">
        <f>E11</f>
        <v>PS02a - UOŽI-Osvětlení nástupiště Vráž u Berouna</v>
      </c>
      <c r="F89" s="308"/>
      <c r="G89" s="308"/>
      <c r="H89" s="308"/>
      <c r="I89" s="36"/>
      <c r="J89" s="36"/>
      <c r="K89" s="36"/>
      <c r="L89" s="51"/>
      <c r="S89" s="34"/>
      <c r="T89" s="34"/>
      <c r="U89" s="34"/>
      <c r="V89" s="34"/>
      <c r="W89" s="34"/>
      <c r="X89" s="34"/>
      <c r="Y89" s="34"/>
      <c r="Z89" s="34"/>
      <c r="AA89" s="34"/>
      <c r="AB89" s="34"/>
      <c r="AC89" s="34"/>
      <c r="AD89" s="34"/>
      <c r="AE89" s="34"/>
    </row>
    <row r="90" spans="1:31" s="2" customFormat="1" ht="6.95"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x14ac:dyDescent="0.2">
      <c r="A91" s="34"/>
      <c r="B91" s="35"/>
      <c r="C91" s="29" t="s">
        <v>20</v>
      </c>
      <c r="D91" s="36"/>
      <c r="E91" s="36"/>
      <c r="F91" s="27" t="str">
        <f>F14</f>
        <v xml:space="preserve"> </v>
      </c>
      <c r="G91" s="36"/>
      <c r="H91" s="36"/>
      <c r="I91" s="29" t="s">
        <v>22</v>
      </c>
      <c r="J91" s="66" t="str">
        <f>IF(J14="","",J14)</f>
        <v>4. 4. 2022</v>
      </c>
      <c r="K91" s="36"/>
      <c r="L91" s="51"/>
      <c r="S91" s="34"/>
      <c r="T91" s="34"/>
      <c r="U91" s="34"/>
      <c r="V91" s="34"/>
      <c r="W91" s="34"/>
      <c r="X91" s="34"/>
      <c r="Y91" s="34"/>
      <c r="Z91" s="34"/>
      <c r="AA91" s="34"/>
      <c r="AB91" s="34"/>
      <c r="AC91" s="34"/>
      <c r="AD91" s="34"/>
      <c r="AE91" s="34"/>
    </row>
    <row r="92" spans="1:31" s="2" customFormat="1" ht="6.95" customHeight="1" x14ac:dyDescent="0.2">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x14ac:dyDescent="0.2">
      <c r="A93" s="34"/>
      <c r="B93" s="35"/>
      <c r="C93" s="29" t="s">
        <v>24</v>
      </c>
      <c r="D93" s="36"/>
      <c r="E93" s="36"/>
      <c r="F93" s="27" t="str">
        <f>E17</f>
        <v xml:space="preserve"> </v>
      </c>
      <c r="G93" s="36"/>
      <c r="H93" s="36"/>
      <c r="I93" s="29" t="s">
        <v>29</v>
      </c>
      <c r="J93" s="32" t="str">
        <f>E23</f>
        <v xml:space="preserve"> </v>
      </c>
      <c r="K93" s="36"/>
      <c r="L93" s="51"/>
      <c r="S93" s="34"/>
      <c r="T93" s="34"/>
      <c r="U93" s="34"/>
      <c r="V93" s="34"/>
      <c r="W93" s="34"/>
      <c r="X93" s="34"/>
      <c r="Y93" s="34"/>
      <c r="Z93" s="34"/>
      <c r="AA93" s="34"/>
      <c r="AB93" s="34"/>
      <c r="AC93" s="34"/>
      <c r="AD93" s="34"/>
      <c r="AE93" s="34"/>
    </row>
    <row r="94" spans="1:31" s="2" customFormat="1" ht="15.2" customHeight="1" x14ac:dyDescent="0.2">
      <c r="A94" s="34"/>
      <c r="B94" s="35"/>
      <c r="C94" s="29" t="s">
        <v>27</v>
      </c>
      <c r="D94" s="36"/>
      <c r="E94" s="36"/>
      <c r="F94" s="27" t="str">
        <f>IF(E20="","",E20)</f>
        <v>Vyplň údaj</v>
      </c>
      <c r="G94" s="36"/>
      <c r="H94" s="36"/>
      <c r="I94" s="29" t="s">
        <v>31</v>
      </c>
      <c r="J94" s="32" t="str">
        <f>E26</f>
        <v xml:space="preserve"> </v>
      </c>
      <c r="K94" s="36"/>
      <c r="L94" s="51"/>
      <c r="S94" s="34"/>
      <c r="T94" s="34"/>
      <c r="U94" s="34"/>
      <c r="V94" s="34"/>
      <c r="W94" s="34"/>
      <c r="X94" s="34"/>
      <c r="Y94" s="34"/>
      <c r="Z94" s="34"/>
      <c r="AA94" s="34"/>
      <c r="AB94" s="34"/>
      <c r="AC94" s="34"/>
      <c r="AD94" s="34"/>
      <c r="AE94" s="34"/>
    </row>
    <row r="95" spans="1:31" s="2" customFormat="1" ht="10.35"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x14ac:dyDescent="0.2">
      <c r="A96" s="34"/>
      <c r="B96" s="35"/>
      <c r="C96" s="149" t="s">
        <v>159</v>
      </c>
      <c r="D96" s="150"/>
      <c r="E96" s="150"/>
      <c r="F96" s="150"/>
      <c r="G96" s="150"/>
      <c r="H96" s="150"/>
      <c r="I96" s="150"/>
      <c r="J96" s="151" t="s">
        <v>160</v>
      </c>
      <c r="K96" s="150"/>
      <c r="L96" s="51"/>
      <c r="S96" s="34"/>
      <c r="T96" s="34"/>
      <c r="U96" s="34"/>
      <c r="V96" s="34"/>
      <c r="W96" s="34"/>
      <c r="X96" s="34"/>
      <c r="Y96" s="34"/>
      <c r="Z96" s="34"/>
      <c r="AA96" s="34"/>
      <c r="AB96" s="34"/>
      <c r="AC96" s="34"/>
      <c r="AD96" s="34"/>
      <c r="AE96" s="34"/>
    </row>
    <row r="97" spans="1:47" s="2" customFormat="1" ht="10.35" customHeight="1" x14ac:dyDescent="0.2">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x14ac:dyDescent="0.2">
      <c r="A98" s="34"/>
      <c r="B98" s="35"/>
      <c r="C98" s="152" t="s">
        <v>161</v>
      </c>
      <c r="D98" s="36"/>
      <c r="E98" s="36"/>
      <c r="F98" s="36"/>
      <c r="G98" s="36"/>
      <c r="H98" s="36"/>
      <c r="I98" s="36"/>
      <c r="J98" s="84">
        <f>J123</f>
        <v>0</v>
      </c>
      <c r="K98" s="36"/>
      <c r="L98" s="51"/>
      <c r="S98" s="34"/>
      <c r="T98" s="34"/>
      <c r="U98" s="34"/>
      <c r="V98" s="34"/>
      <c r="W98" s="34"/>
      <c r="X98" s="34"/>
      <c r="Y98" s="34"/>
      <c r="Z98" s="34"/>
      <c r="AA98" s="34"/>
      <c r="AB98" s="34"/>
      <c r="AC98" s="34"/>
      <c r="AD98" s="34"/>
      <c r="AE98" s="34"/>
      <c r="AU98" s="17" t="s">
        <v>162</v>
      </c>
    </row>
    <row r="99" spans="1:47" s="9" customFormat="1" ht="24.95" customHeight="1" x14ac:dyDescent="0.2">
      <c r="B99" s="153"/>
      <c r="C99" s="154"/>
      <c r="D99" s="155" t="s">
        <v>163</v>
      </c>
      <c r="E99" s="156"/>
      <c r="F99" s="156"/>
      <c r="G99" s="156"/>
      <c r="H99" s="156"/>
      <c r="I99" s="156"/>
      <c r="J99" s="157">
        <f>J124</f>
        <v>0</v>
      </c>
      <c r="K99" s="154"/>
      <c r="L99" s="158"/>
    </row>
    <row r="100" spans="1:47" s="10" customFormat="1" ht="19.899999999999999" customHeight="1" x14ac:dyDescent="0.2">
      <c r="B100" s="159"/>
      <c r="C100" s="104"/>
      <c r="D100" s="160" t="s">
        <v>164</v>
      </c>
      <c r="E100" s="161"/>
      <c r="F100" s="161"/>
      <c r="G100" s="161"/>
      <c r="H100" s="161"/>
      <c r="I100" s="161"/>
      <c r="J100" s="162">
        <f>J125</f>
        <v>0</v>
      </c>
      <c r="K100" s="104"/>
      <c r="L100" s="163"/>
    </row>
    <row r="101" spans="1:47" s="9" customFormat="1" ht="24.95" customHeight="1" x14ac:dyDescent="0.2">
      <c r="B101" s="153"/>
      <c r="C101" s="154"/>
      <c r="D101" s="155" t="s">
        <v>165</v>
      </c>
      <c r="E101" s="156"/>
      <c r="F101" s="156"/>
      <c r="G101" s="156"/>
      <c r="H101" s="156"/>
      <c r="I101" s="156"/>
      <c r="J101" s="157">
        <f>J127</f>
        <v>0</v>
      </c>
      <c r="K101" s="154"/>
      <c r="L101" s="158"/>
    </row>
    <row r="102" spans="1:47" s="2" customFormat="1" ht="21.75" customHeight="1" x14ac:dyDescent="0.2">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47" s="2" customFormat="1" ht="6.95" customHeight="1" x14ac:dyDescent="0.2">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7" spans="1:47" s="2" customFormat="1" ht="6.95" customHeight="1" x14ac:dyDescent="0.2">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47" s="2" customFormat="1" ht="24.95" customHeight="1" x14ac:dyDescent="0.2">
      <c r="A108" s="34"/>
      <c r="B108" s="35"/>
      <c r="C108" s="23" t="s">
        <v>166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47" s="2" customFormat="1" ht="6.95" customHeight="1" x14ac:dyDescent="0.2">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47" s="2" customFormat="1" ht="12" customHeight="1" x14ac:dyDescent="0.2">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16.5" customHeight="1" x14ac:dyDescent="0.2">
      <c r="A111" s="34"/>
      <c r="B111" s="35"/>
      <c r="C111" s="36"/>
      <c r="D111" s="36"/>
      <c r="E111" s="309" t="str">
        <f>E7</f>
        <v>16 -Oprava trati v úseku Praha Smíchov - Beroun Závodí</v>
      </c>
      <c r="F111" s="310"/>
      <c r="G111" s="310"/>
      <c r="H111" s="310"/>
      <c r="I111" s="36"/>
      <c r="J111" s="36"/>
      <c r="K111" s="36"/>
      <c r="L111" s="51"/>
      <c r="S111" s="34"/>
      <c r="T111" s="34"/>
      <c r="U111" s="34"/>
      <c r="V111" s="34"/>
      <c r="W111" s="34"/>
      <c r="X111" s="34"/>
      <c r="Y111" s="34"/>
      <c r="Z111" s="34"/>
      <c r="AA111" s="34"/>
      <c r="AB111" s="34"/>
      <c r="AC111" s="34"/>
      <c r="AD111" s="34"/>
      <c r="AE111" s="34"/>
    </row>
    <row r="112" spans="1:47" s="1" customFormat="1" ht="12" customHeight="1" x14ac:dyDescent="0.2">
      <c r="B112" s="21"/>
      <c r="C112" s="29" t="s">
        <v>156</v>
      </c>
      <c r="D112" s="22"/>
      <c r="E112" s="22"/>
      <c r="F112" s="22"/>
      <c r="G112" s="22"/>
      <c r="H112" s="22"/>
      <c r="I112" s="22"/>
      <c r="J112" s="22"/>
      <c r="K112" s="22"/>
      <c r="L112" s="20"/>
    </row>
    <row r="113" spans="1:65" s="2" customFormat="1" ht="16.5" customHeight="1" x14ac:dyDescent="0.2">
      <c r="A113" s="34"/>
      <c r="B113" s="35"/>
      <c r="C113" s="36"/>
      <c r="D113" s="36"/>
      <c r="E113" s="309" t="s">
        <v>995</v>
      </c>
      <c r="F113" s="308"/>
      <c r="G113" s="308"/>
      <c r="H113" s="308"/>
      <c r="I113" s="36"/>
      <c r="J113" s="36"/>
      <c r="K113" s="36"/>
      <c r="L113" s="51"/>
      <c r="S113" s="34"/>
      <c r="T113" s="34"/>
      <c r="U113" s="34"/>
      <c r="V113" s="34"/>
      <c r="W113" s="34"/>
      <c r="X113" s="34"/>
      <c r="Y113" s="34"/>
      <c r="Z113" s="34"/>
      <c r="AA113" s="34"/>
      <c r="AB113" s="34"/>
      <c r="AC113" s="34"/>
      <c r="AD113" s="34"/>
      <c r="AE113" s="34"/>
    </row>
    <row r="114" spans="1:65" s="2" customFormat="1" ht="12" customHeight="1" x14ac:dyDescent="0.2">
      <c r="A114" s="34"/>
      <c r="B114" s="35"/>
      <c r="C114" s="29" t="s">
        <v>486</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6.5" customHeight="1" x14ac:dyDescent="0.2">
      <c r="A115" s="34"/>
      <c r="B115" s="35"/>
      <c r="C115" s="36"/>
      <c r="D115" s="36"/>
      <c r="E115" s="270" t="str">
        <f>E11</f>
        <v>PS02a - UOŽI-Osvětlení nástupiště Vráž u Berouna</v>
      </c>
      <c r="F115" s="308"/>
      <c r="G115" s="308"/>
      <c r="H115" s="308"/>
      <c r="I115" s="36"/>
      <c r="J115" s="36"/>
      <c r="K115" s="36"/>
      <c r="L115" s="51"/>
      <c r="S115" s="34"/>
      <c r="T115" s="34"/>
      <c r="U115" s="34"/>
      <c r="V115" s="34"/>
      <c r="W115" s="34"/>
      <c r="X115" s="34"/>
      <c r="Y115" s="34"/>
      <c r="Z115" s="34"/>
      <c r="AA115" s="34"/>
      <c r="AB115" s="34"/>
      <c r="AC115" s="34"/>
      <c r="AD115" s="34"/>
      <c r="AE115" s="34"/>
    </row>
    <row r="116" spans="1:65" s="2" customFormat="1" ht="6.95" customHeight="1" x14ac:dyDescent="0.2">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2" customHeight="1" x14ac:dyDescent="0.2">
      <c r="A117" s="34"/>
      <c r="B117" s="35"/>
      <c r="C117" s="29" t="s">
        <v>20</v>
      </c>
      <c r="D117" s="36"/>
      <c r="E117" s="36"/>
      <c r="F117" s="27" t="str">
        <f>F14</f>
        <v xml:space="preserve"> </v>
      </c>
      <c r="G117" s="36"/>
      <c r="H117" s="36"/>
      <c r="I117" s="29" t="s">
        <v>22</v>
      </c>
      <c r="J117" s="66" t="str">
        <f>IF(J14="","",J14)</f>
        <v>4. 4. 2022</v>
      </c>
      <c r="K117" s="36"/>
      <c r="L117" s="51"/>
      <c r="S117" s="34"/>
      <c r="T117" s="34"/>
      <c r="U117" s="34"/>
      <c r="V117" s="34"/>
      <c r="W117" s="34"/>
      <c r="X117" s="34"/>
      <c r="Y117" s="34"/>
      <c r="Z117" s="34"/>
      <c r="AA117" s="34"/>
      <c r="AB117" s="34"/>
      <c r="AC117" s="34"/>
      <c r="AD117" s="34"/>
      <c r="AE117" s="34"/>
    </row>
    <row r="118" spans="1:65" s="2" customFormat="1" ht="6.95" customHeight="1" x14ac:dyDescent="0.2">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5.2" customHeight="1" x14ac:dyDescent="0.2">
      <c r="A119" s="34"/>
      <c r="B119" s="35"/>
      <c r="C119" s="29" t="s">
        <v>24</v>
      </c>
      <c r="D119" s="36"/>
      <c r="E119" s="36"/>
      <c r="F119" s="27" t="str">
        <f>E17</f>
        <v xml:space="preserve"> </v>
      </c>
      <c r="G119" s="36"/>
      <c r="H119" s="36"/>
      <c r="I119" s="29" t="s">
        <v>29</v>
      </c>
      <c r="J119" s="32" t="str">
        <f>E23</f>
        <v xml:space="preserve"> </v>
      </c>
      <c r="K119" s="36"/>
      <c r="L119" s="51"/>
      <c r="S119" s="34"/>
      <c r="T119" s="34"/>
      <c r="U119" s="34"/>
      <c r="V119" s="34"/>
      <c r="W119" s="34"/>
      <c r="X119" s="34"/>
      <c r="Y119" s="34"/>
      <c r="Z119" s="34"/>
      <c r="AA119" s="34"/>
      <c r="AB119" s="34"/>
      <c r="AC119" s="34"/>
      <c r="AD119" s="34"/>
      <c r="AE119" s="34"/>
    </row>
    <row r="120" spans="1:65" s="2" customFormat="1" ht="15.2" customHeight="1" x14ac:dyDescent="0.2">
      <c r="A120" s="34"/>
      <c r="B120" s="35"/>
      <c r="C120" s="29" t="s">
        <v>27</v>
      </c>
      <c r="D120" s="36"/>
      <c r="E120" s="36"/>
      <c r="F120" s="27" t="str">
        <f>IF(E20="","",E20)</f>
        <v>Vyplň údaj</v>
      </c>
      <c r="G120" s="36"/>
      <c r="H120" s="36"/>
      <c r="I120" s="29" t="s">
        <v>31</v>
      </c>
      <c r="J120" s="32" t="str">
        <f>E26</f>
        <v xml:space="preserve"> </v>
      </c>
      <c r="K120" s="36"/>
      <c r="L120" s="51"/>
      <c r="S120" s="34"/>
      <c r="T120" s="34"/>
      <c r="U120" s="34"/>
      <c r="V120" s="34"/>
      <c r="W120" s="34"/>
      <c r="X120" s="34"/>
      <c r="Y120" s="34"/>
      <c r="Z120" s="34"/>
      <c r="AA120" s="34"/>
      <c r="AB120" s="34"/>
      <c r="AC120" s="34"/>
      <c r="AD120" s="34"/>
      <c r="AE120" s="34"/>
    </row>
    <row r="121" spans="1:65" s="2" customFormat="1" ht="10.35" customHeight="1" x14ac:dyDescent="0.2">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11" customFormat="1" ht="29.25" customHeight="1" x14ac:dyDescent="0.2">
      <c r="A122" s="164"/>
      <c r="B122" s="165"/>
      <c r="C122" s="166" t="s">
        <v>167</v>
      </c>
      <c r="D122" s="167" t="s">
        <v>58</v>
      </c>
      <c r="E122" s="167" t="s">
        <v>54</v>
      </c>
      <c r="F122" s="167" t="s">
        <v>55</v>
      </c>
      <c r="G122" s="167" t="s">
        <v>168</v>
      </c>
      <c r="H122" s="167" t="s">
        <v>169</v>
      </c>
      <c r="I122" s="167" t="s">
        <v>170</v>
      </c>
      <c r="J122" s="167" t="s">
        <v>160</v>
      </c>
      <c r="K122" s="168" t="s">
        <v>171</v>
      </c>
      <c r="L122" s="169"/>
      <c r="M122" s="75" t="s">
        <v>1</v>
      </c>
      <c r="N122" s="76" t="s">
        <v>37</v>
      </c>
      <c r="O122" s="76" t="s">
        <v>172</v>
      </c>
      <c r="P122" s="76" t="s">
        <v>173</v>
      </c>
      <c r="Q122" s="76" t="s">
        <v>174</v>
      </c>
      <c r="R122" s="76" t="s">
        <v>175</v>
      </c>
      <c r="S122" s="76" t="s">
        <v>176</v>
      </c>
      <c r="T122" s="77" t="s">
        <v>177</v>
      </c>
      <c r="U122" s="164"/>
      <c r="V122" s="164"/>
      <c r="W122" s="164"/>
      <c r="X122" s="164"/>
      <c r="Y122" s="164"/>
      <c r="Z122" s="164"/>
      <c r="AA122" s="164"/>
      <c r="AB122" s="164"/>
      <c r="AC122" s="164"/>
      <c r="AD122" s="164"/>
      <c r="AE122" s="164"/>
    </row>
    <row r="123" spans="1:65" s="2" customFormat="1" ht="22.9" customHeight="1" x14ac:dyDescent="0.25">
      <c r="A123" s="34"/>
      <c r="B123" s="35"/>
      <c r="C123" s="82" t="s">
        <v>178</v>
      </c>
      <c r="D123" s="36"/>
      <c r="E123" s="36"/>
      <c r="F123" s="36"/>
      <c r="G123" s="36"/>
      <c r="H123" s="36"/>
      <c r="I123" s="36"/>
      <c r="J123" s="170">
        <f>BK123</f>
        <v>0</v>
      </c>
      <c r="K123" s="36"/>
      <c r="L123" s="39"/>
      <c r="M123" s="78"/>
      <c r="N123" s="171"/>
      <c r="O123" s="79"/>
      <c r="P123" s="172">
        <f>P124+P127</f>
        <v>0</v>
      </c>
      <c r="Q123" s="79"/>
      <c r="R123" s="172">
        <f>R124+R127</f>
        <v>0</v>
      </c>
      <c r="S123" s="79"/>
      <c r="T123" s="173">
        <f>T124+T127</f>
        <v>0</v>
      </c>
      <c r="U123" s="34"/>
      <c r="V123" s="34"/>
      <c r="W123" s="34"/>
      <c r="X123" s="34"/>
      <c r="Y123" s="34"/>
      <c r="Z123" s="34"/>
      <c r="AA123" s="34"/>
      <c r="AB123" s="34"/>
      <c r="AC123" s="34"/>
      <c r="AD123" s="34"/>
      <c r="AE123" s="34"/>
      <c r="AT123" s="17" t="s">
        <v>72</v>
      </c>
      <c r="AU123" s="17" t="s">
        <v>162</v>
      </c>
      <c r="BK123" s="174">
        <f>BK124+BK127</f>
        <v>0</v>
      </c>
    </row>
    <row r="124" spans="1:65" s="12" customFormat="1" ht="25.9" customHeight="1" x14ac:dyDescent="0.2">
      <c r="B124" s="175"/>
      <c r="C124" s="176"/>
      <c r="D124" s="177" t="s">
        <v>72</v>
      </c>
      <c r="E124" s="178" t="s">
        <v>179</v>
      </c>
      <c r="F124" s="178" t="s">
        <v>180</v>
      </c>
      <c r="G124" s="176"/>
      <c r="H124" s="176"/>
      <c r="I124" s="179"/>
      <c r="J124" s="180">
        <f>BK124</f>
        <v>0</v>
      </c>
      <c r="K124" s="176"/>
      <c r="L124" s="181"/>
      <c r="M124" s="182"/>
      <c r="N124" s="183"/>
      <c r="O124" s="183"/>
      <c r="P124" s="184">
        <f>P125</f>
        <v>0</v>
      </c>
      <c r="Q124" s="183"/>
      <c r="R124" s="184">
        <f>R125</f>
        <v>0</v>
      </c>
      <c r="S124" s="183"/>
      <c r="T124" s="185">
        <f>T125</f>
        <v>0</v>
      </c>
      <c r="AR124" s="186" t="s">
        <v>81</v>
      </c>
      <c r="AT124" s="187" t="s">
        <v>72</v>
      </c>
      <c r="AU124" s="187" t="s">
        <v>73</v>
      </c>
      <c r="AY124" s="186" t="s">
        <v>181</v>
      </c>
      <c r="BK124" s="188">
        <f>BK125</f>
        <v>0</v>
      </c>
    </row>
    <row r="125" spans="1:65" s="12" customFormat="1" ht="22.9" customHeight="1" x14ac:dyDescent="0.2">
      <c r="B125" s="175"/>
      <c r="C125" s="176"/>
      <c r="D125" s="177" t="s">
        <v>72</v>
      </c>
      <c r="E125" s="189" t="s">
        <v>182</v>
      </c>
      <c r="F125" s="189" t="s">
        <v>183</v>
      </c>
      <c r="G125" s="176"/>
      <c r="H125" s="176"/>
      <c r="I125" s="179"/>
      <c r="J125" s="190">
        <f>BK125</f>
        <v>0</v>
      </c>
      <c r="K125" s="176"/>
      <c r="L125" s="181"/>
      <c r="M125" s="182"/>
      <c r="N125" s="183"/>
      <c r="O125" s="183"/>
      <c r="P125" s="184">
        <f>P126</f>
        <v>0</v>
      </c>
      <c r="Q125" s="183"/>
      <c r="R125" s="184">
        <f>R126</f>
        <v>0</v>
      </c>
      <c r="S125" s="183"/>
      <c r="T125" s="185">
        <f>T126</f>
        <v>0</v>
      </c>
      <c r="AR125" s="186" t="s">
        <v>81</v>
      </c>
      <c r="AT125" s="187" t="s">
        <v>72</v>
      </c>
      <c r="AU125" s="187" t="s">
        <v>81</v>
      </c>
      <c r="AY125" s="186" t="s">
        <v>181</v>
      </c>
      <c r="BK125" s="188">
        <f>BK126</f>
        <v>0</v>
      </c>
    </row>
    <row r="126" spans="1:65" s="2" customFormat="1" ht="66.75" customHeight="1" x14ac:dyDescent="0.2">
      <c r="A126" s="34"/>
      <c r="B126" s="35"/>
      <c r="C126" s="191" t="s">
        <v>81</v>
      </c>
      <c r="D126" s="191" t="s">
        <v>184</v>
      </c>
      <c r="E126" s="192" t="s">
        <v>997</v>
      </c>
      <c r="F126" s="193" t="s">
        <v>998</v>
      </c>
      <c r="G126" s="194" t="s">
        <v>196</v>
      </c>
      <c r="H126" s="195">
        <v>1.8</v>
      </c>
      <c r="I126" s="196"/>
      <c r="J126" s="197">
        <f>ROUND(I126*H126,2)</f>
        <v>0</v>
      </c>
      <c r="K126" s="193" t="s">
        <v>188</v>
      </c>
      <c r="L126" s="39"/>
      <c r="M126" s="198" t="s">
        <v>1</v>
      </c>
      <c r="N126" s="199" t="s">
        <v>38</v>
      </c>
      <c r="O126" s="71"/>
      <c r="P126" s="200">
        <f>O126*H126</f>
        <v>0</v>
      </c>
      <c r="Q126" s="200">
        <v>0</v>
      </c>
      <c r="R126" s="200">
        <f>Q126*H126</f>
        <v>0</v>
      </c>
      <c r="S126" s="200">
        <v>0</v>
      </c>
      <c r="T126" s="201">
        <f>S126*H126</f>
        <v>0</v>
      </c>
      <c r="U126" s="34"/>
      <c r="V126" s="34"/>
      <c r="W126" s="34"/>
      <c r="X126" s="34"/>
      <c r="Y126" s="34"/>
      <c r="Z126" s="34"/>
      <c r="AA126" s="34"/>
      <c r="AB126" s="34"/>
      <c r="AC126" s="34"/>
      <c r="AD126" s="34"/>
      <c r="AE126" s="34"/>
      <c r="AR126" s="202" t="s">
        <v>189</v>
      </c>
      <c r="AT126" s="202" t="s">
        <v>184</v>
      </c>
      <c r="AU126" s="202" t="s">
        <v>83</v>
      </c>
      <c r="AY126" s="17" t="s">
        <v>181</v>
      </c>
      <c r="BE126" s="203">
        <f>IF(N126="základní",J126,0)</f>
        <v>0</v>
      </c>
      <c r="BF126" s="203">
        <f>IF(N126="snížená",J126,0)</f>
        <v>0</v>
      </c>
      <c r="BG126" s="203">
        <f>IF(N126="zákl. přenesená",J126,0)</f>
        <v>0</v>
      </c>
      <c r="BH126" s="203">
        <f>IF(N126="sníž. přenesená",J126,0)</f>
        <v>0</v>
      </c>
      <c r="BI126" s="203">
        <f>IF(N126="nulová",J126,0)</f>
        <v>0</v>
      </c>
      <c r="BJ126" s="17" t="s">
        <v>81</v>
      </c>
      <c r="BK126" s="203">
        <f>ROUND(I126*H126,2)</f>
        <v>0</v>
      </c>
      <c r="BL126" s="17" t="s">
        <v>189</v>
      </c>
      <c r="BM126" s="202" t="s">
        <v>1166</v>
      </c>
    </row>
    <row r="127" spans="1:65" s="12" customFormat="1" ht="25.9" customHeight="1" x14ac:dyDescent="0.2">
      <c r="B127" s="175"/>
      <c r="C127" s="176"/>
      <c r="D127" s="177" t="s">
        <v>72</v>
      </c>
      <c r="E127" s="178" t="s">
        <v>450</v>
      </c>
      <c r="F127" s="178" t="s">
        <v>451</v>
      </c>
      <c r="G127" s="176"/>
      <c r="H127" s="176"/>
      <c r="I127" s="179"/>
      <c r="J127" s="180">
        <f>BK127</f>
        <v>0</v>
      </c>
      <c r="K127" s="176"/>
      <c r="L127" s="181"/>
      <c r="M127" s="182"/>
      <c r="N127" s="183"/>
      <c r="O127" s="183"/>
      <c r="P127" s="184">
        <f>SUM(P128:P156)</f>
        <v>0</v>
      </c>
      <c r="Q127" s="183"/>
      <c r="R127" s="184">
        <f>SUM(R128:R156)</f>
        <v>0</v>
      </c>
      <c r="S127" s="183"/>
      <c r="T127" s="185">
        <f>SUM(T128:T156)</f>
        <v>0</v>
      </c>
      <c r="AR127" s="186" t="s">
        <v>189</v>
      </c>
      <c r="AT127" s="187" t="s">
        <v>72</v>
      </c>
      <c r="AU127" s="187" t="s">
        <v>73</v>
      </c>
      <c r="AY127" s="186" t="s">
        <v>181</v>
      </c>
      <c r="BK127" s="188">
        <f>SUM(BK128:BK156)</f>
        <v>0</v>
      </c>
    </row>
    <row r="128" spans="1:65" s="2" customFormat="1" ht="55.5" customHeight="1" x14ac:dyDescent="0.2">
      <c r="A128" s="34"/>
      <c r="B128" s="35"/>
      <c r="C128" s="191" t="s">
        <v>83</v>
      </c>
      <c r="D128" s="191" t="s">
        <v>184</v>
      </c>
      <c r="E128" s="192" t="s">
        <v>1000</v>
      </c>
      <c r="F128" s="193" t="s">
        <v>1001</v>
      </c>
      <c r="G128" s="194" t="s">
        <v>222</v>
      </c>
      <c r="H128" s="195">
        <v>150</v>
      </c>
      <c r="I128" s="196"/>
      <c r="J128" s="197">
        <f t="shared" ref="J128:J156" si="0">ROUND(I128*H128,2)</f>
        <v>0</v>
      </c>
      <c r="K128" s="193" t="s">
        <v>188</v>
      </c>
      <c r="L128" s="39"/>
      <c r="M128" s="198" t="s">
        <v>1</v>
      </c>
      <c r="N128" s="199" t="s">
        <v>38</v>
      </c>
      <c r="O128" s="71"/>
      <c r="P128" s="200">
        <f t="shared" ref="P128:P156" si="1">O128*H128</f>
        <v>0</v>
      </c>
      <c r="Q128" s="200">
        <v>0</v>
      </c>
      <c r="R128" s="200">
        <f t="shared" ref="R128:R156" si="2">Q128*H128</f>
        <v>0</v>
      </c>
      <c r="S128" s="200">
        <v>0</v>
      </c>
      <c r="T128" s="201">
        <f t="shared" ref="T128:T156" si="3">S128*H128</f>
        <v>0</v>
      </c>
      <c r="U128" s="34"/>
      <c r="V128" s="34"/>
      <c r="W128" s="34"/>
      <c r="X128" s="34"/>
      <c r="Y128" s="34"/>
      <c r="Z128" s="34"/>
      <c r="AA128" s="34"/>
      <c r="AB128" s="34"/>
      <c r="AC128" s="34"/>
      <c r="AD128" s="34"/>
      <c r="AE128" s="34"/>
      <c r="AR128" s="202" t="s">
        <v>455</v>
      </c>
      <c r="AT128" s="202" t="s">
        <v>184</v>
      </c>
      <c r="AU128" s="202" t="s">
        <v>81</v>
      </c>
      <c r="AY128" s="17" t="s">
        <v>181</v>
      </c>
      <c r="BE128" s="203">
        <f t="shared" ref="BE128:BE156" si="4">IF(N128="základní",J128,0)</f>
        <v>0</v>
      </c>
      <c r="BF128" s="203">
        <f t="shared" ref="BF128:BF156" si="5">IF(N128="snížená",J128,0)</f>
        <v>0</v>
      </c>
      <c r="BG128" s="203">
        <f t="shared" ref="BG128:BG156" si="6">IF(N128="zákl. přenesená",J128,0)</f>
        <v>0</v>
      </c>
      <c r="BH128" s="203">
        <f t="shared" ref="BH128:BH156" si="7">IF(N128="sníž. přenesená",J128,0)</f>
        <v>0</v>
      </c>
      <c r="BI128" s="203">
        <f t="shared" ref="BI128:BI156" si="8">IF(N128="nulová",J128,0)</f>
        <v>0</v>
      </c>
      <c r="BJ128" s="17" t="s">
        <v>81</v>
      </c>
      <c r="BK128" s="203">
        <f t="shared" ref="BK128:BK156" si="9">ROUND(I128*H128,2)</f>
        <v>0</v>
      </c>
      <c r="BL128" s="17" t="s">
        <v>455</v>
      </c>
      <c r="BM128" s="202" t="s">
        <v>1167</v>
      </c>
    </row>
    <row r="129" spans="1:65" s="2" customFormat="1" ht="78" customHeight="1" x14ac:dyDescent="0.2">
      <c r="A129" s="34"/>
      <c r="B129" s="35"/>
      <c r="C129" s="191" t="s">
        <v>198</v>
      </c>
      <c r="D129" s="191" t="s">
        <v>184</v>
      </c>
      <c r="E129" s="192" t="s">
        <v>1003</v>
      </c>
      <c r="F129" s="193" t="s">
        <v>1004</v>
      </c>
      <c r="G129" s="194" t="s">
        <v>222</v>
      </c>
      <c r="H129" s="195">
        <v>150</v>
      </c>
      <c r="I129" s="196"/>
      <c r="J129" s="197">
        <f t="shared" si="0"/>
        <v>0</v>
      </c>
      <c r="K129" s="193" t="s">
        <v>188</v>
      </c>
      <c r="L129" s="39"/>
      <c r="M129" s="198" t="s">
        <v>1</v>
      </c>
      <c r="N129" s="199" t="s">
        <v>38</v>
      </c>
      <c r="O129" s="71"/>
      <c r="P129" s="200">
        <f t="shared" si="1"/>
        <v>0</v>
      </c>
      <c r="Q129" s="200">
        <v>0</v>
      </c>
      <c r="R129" s="200">
        <f t="shared" si="2"/>
        <v>0</v>
      </c>
      <c r="S129" s="200">
        <v>0</v>
      </c>
      <c r="T129" s="201">
        <f t="shared" si="3"/>
        <v>0</v>
      </c>
      <c r="U129" s="34"/>
      <c r="V129" s="34"/>
      <c r="W129" s="34"/>
      <c r="X129" s="34"/>
      <c r="Y129" s="34"/>
      <c r="Z129" s="34"/>
      <c r="AA129" s="34"/>
      <c r="AB129" s="34"/>
      <c r="AC129" s="34"/>
      <c r="AD129" s="34"/>
      <c r="AE129" s="34"/>
      <c r="AR129" s="202" t="s">
        <v>455</v>
      </c>
      <c r="AT129" s="202" t="s">
        <v>184</v>
      </c>
      <c r="AU129" s="202" t="s">
        <v>81</v>
      </c>
      <c r="AY129" s="17" t="s">
        <v>181</v>
      </c>
      <c r="BE129" s="203">
        <f t="shared" si="4"/>
        <v>0</v>
      </c>
      <c r="BF129" s="203">
        <f t="shared" si="5"/>
        <v>0</v>
      </c>
      <c r="BG129" s="203">
        <f t="shared" si="6"/>
        <v>0</v>
      </c>
      <c r="BH129" s="203">
        <f t="shared" si="7"/>
        <v>0</v>
      </c>
      <c r="BI129" s="203">
        <f t="shared" si="8"/>
        <v>0</v>
      </c>
      <c r="BJ129" s="17" t="s">
        <v>81</v>
      </c>
      <c r="BK129" s="203">
        <f t="shared" si="9"/>
        <v>0</v>
      </c>
      <c r="BL129" s="17" t="s">
        <v>455</v>
      </c>
      <c r="BM129" s="202" t="s">
        <v>1168</v>
      </c>
    </row>
    <row r="130" spans="1:65" s="2" customFormat="1" ht="24.2" customHeight="1" x14ac:dyDescent="0.2">
      <c r="A130" s="34"/>
      <c r="B130" s="35"/>
      <c r="C130" s="191" t="s">
        <v>189</v>
      </c>
      <c r="D130" s="191" t="s">
        <v>184</v>
      </c>
      <c r="E130" s="192" t="s">
        <v>1006</v>
      </c>
      <c r="F130" s="193" t="s">
        <v>1007</v>
      </c>
      <c r="G130" s="194" t="s">
        <v>227</v>
      </c>
      <c r="H130" s="195">
        <v>12</v>
      </c>
      <c r="I130" s="196"/>
      <c r="J130" s="197">
        <f t="shared" si="0"/>
        <v>0</v>
      </c>
      <c r="K130" s="193" t="s">
        <v>188</v>
      </c>
      <c r="L130" s="39"/>
      <c r="M130" s="198" t="s">
        <v>1</v>
      </c>
      <c r="N130" s="199" t="s">
        <v>38</v>
      </c>
      <c r="O130" s="71"/>
      <c r="P130" s="200">
        <f t="shared" si="1"/>
        <v>0</v>
      </c>
      <c r="Q130" s="200">
        <v>0</v>
      </c>
      <c r="R130" s="200">
        <f t="shared" si="2"/>
        <v>0</v>
      </c>
      <c r="S130" s="200">
        <v>0</v>
      </c>
      <c r="T130" s="201">
        <f t="shared" si="3"/>
        <v>0</v>
      </c>
      <c r="U130" s="34"/>
      <c r="V130" s="34"/>
      <c r="W130" s="34"/>
      <c r="X130" s="34"/>
      <c r="Y130" s="34"/>
      <c r="Z130" s="34"/>
      <c r="AA130" s="34"/>
      <c r="AB130" s="34"/>
      <c r="AC130" s="34"/>
      <c r="AD130" s="34"/>
      <c r="AE130" s="34"/>
      <c r="AR130" s="202" t="s">
        <v>455</v>
      </c>
      <c r="AT130" s="202" t="s">
        <v>184</v>
      </c>
      <c r="AU130" s="202" t="s">
        <v>81</v>
      </c>
      <c r="AY130" s="17" t="s">
        <v>181</v>
      </c>
      <c r="BE130" s="203">
        <f t="shared" si="4"/>
        <v>0</v>
      </c>
      <c r="BF130" s="203">
        <f t="shared" si="5"/>
        <v>0</v>
      </c>
      <c r="BG130" s="203">
        <f t="shared" si="6"/>
        <v>0</v>
      </c>
      <c r="BH130" s="203">
        <f t="shared" si="7"/>
        <v>0</v>
      </c>
      <c r="BI130" s="203">
        <f t="shared" si="8"/>
        <v>0</v>
      </c>
      <c r="BJ130" s="17" t="s">
        <v>81</v>
      </c>
      <c r="BK130" s="203">
        <f t="shared" si="9"/>
        <v>0</v>
      </c>
      <c r="BL130" s="17" t="s">
        <v>455</v>
      </c>
      <c r="BM130" s="202" t="s">
        <v>1169</v>
      </c>
    </row>
    <row r="131" spans="1:65" s="2" customFormat="1" ht="33" customHeight="1" x14ac:dyDescent="0.2">
      <c r="A131" s="34"/>
      <c r="B131" s="35"/>
      <c r="C131" s="191" t="s">
        <v>182</v>
      </c>
      <c r="D131" s="191" t="s">
        <v>184</v>
      </c>
      <c r="E131" s="192" t="s">
        <v>1009</v>
      </c>
      <c r="F131" s="193" t="s">
        <v>1010</v>
      </c>
      <c r="G131" s="194" t="s">
        <v>222</v>
      </c>
      <c r="H131" s="195">
        <v>150</v>
      </c>
      <c r="I131" s="196"/>
      <c r="J131" s="197">
        <f t="shared" si="0"/>
        <v>0</v>
      </c>
      <c r="K131" s="193" t="s">
        <v>188</v>
      </c>
      <c r="L131" s="39"/>
      <c r="M131" s="198" t="s">
        <v>1</v>
      </c>
      <c r="N131" s="199" t="s">
        <v>38</v>
      </c>
      <c r="O131" s="71"/>
      <c r="P131" s="200">
        <f t="shared" si="1"/>
        <v>0</v>
      </c>
      <c r="Q131" s="200">
        <v>0</v>
      </c>
      <c r="R131" s="200">
        <f t="shared" si="2"/>
        <v>0</v>
      </c>
      <c r="S131" s="200">
        <v>0</v>
      </c>
      <c r="T131" s="201">
        <f t="shared" si="3"/>
        <v>0</v>
      </c>
      <c r="U131" s="34"/>
      <c r="V131" s="34"/>
      <c r="W131" s="34"/>
      <c r="X131" s="34"/>
      <c r="Y131" s="34"/>
      <c r="Z131" s="34"/>
      <c r="AA131" s="34"/>
      <c r="AB131" s="34"/>
      <c r="AC131" s="34"/>
      <c r="AD131" s="34"/>
      <c r="AE131" s="34"/>
      <c r="AR131" s="202" t="s">
        <v>455</v>
      </c>
      <c r="AT131" s="202" t="s">
        <v>184</v>
      </c>
      <c r="AU131" s="202" t="s">
        <v>81</v>
      </c>
      <c r="AY131" s="17" t="s">
        <v>181</v>
      </c>
      <c r="BE131" s="203">
        <f t="shared" si="4"/>
        <v>0</v>
      </c>
      <c r="BF131" s="203">
        <f t="shared" si="5"/>
        <v>0</v>
      </c>
      <c r="BG131" s="203">
        <f t="shared" si="6"/>
        <v>0</v>
      </c>
      <c r="BH131" s="203">
        <f t="shared" si="7"/>
        <v>0</v>
      </c>
      <c r="BI131" s="203">
        <f t="shared" si="8"/>
        <v>0</v>
      </c>
      <c r="BJ131" s="17" t="s">
        <v>81</v>
      </c>
      <c r="BK131" s="203">
        <f t="shared" si="9"/>
        <v>0</v>
      </c>
      <c r="BL131" s="17" t="s">
        <v>455</v>
      </c>
      <c r="BM131" s="202" t="s">
        <v>1170</v>
      </c>
    </row>
    <row r="132" spans="1:65" s="2" customFormat="1" ht="78" customHeight="1" x14ac:dyDescent="0.2">
      <c r="A132" s="34"/>
      <c r="B132" s="35"/>
      <c r="C132" s="191" t="s">
        <v>219</v>
      </c>
      <c r="D132" s="191" t="s">
        <v>184</v>
      </c>
      <c r="E132" s="192" t="s">
        <v>1012</v>
      </c>
      <c r="F132" s="193" t="s">
        <v>1013</v>
      </c>
      <c r="G132" s="194" t="s">
        <v>227</v>
      </c>
      <c r="H132" s="195">
        <v>40</v>
      </c>
      <c r="I132" s="196"/>
      <c r="J132" s="197">
        <f t="shared" si="0"/>
        <v>0</v>
      </c>
      <c r="K132" s="193" t="s">
        <v>188</v>
      </c>
      <c r="L132" s="39"/>
      <c r="M132" s="198" t="s">
        <v>1</v>
      </c>
      <c r="N132" s="199" t="s">
        <v>38</v>
      </c>
      <c r="O132" s="71"/>
      <c r="P132" s="200">
        <f t="shared" si="1"/>
        <v>0</v>
      </c>
      <c r="Q132" s="200">
        <v>0</v>
      </c>
      <c r="R132" s="200">
        <f t="shared" si="2"/>
        <v>0</v>
      </c>
      <c r="S132" s="200">
        <v>0</v>
      </c>
      <c r="T132" s="201">
        <f t="shared" si="3"/>
        <v>0</v>
      </c>
      <c r="U132" s="34"/>
      <c r="V132" s="34"/>
      <c r="W132" s="34"/>
      <c r="X132" s="34"/>
      <c r="Y132" s="34"/>
      <c r="Z132" s="34"/>
      <c r="AA132" s="34"/>
      <c r="AB132" s="34"/>
      <c r="AC132" s="34"/>
      <c r="AD132" s="34"/>
      <c r="AE132" s="34"/>
      <c r="AR132" s="202" t="s">
        <v>455</v>
      </c>
      <c r="AT132" s="202" t="s">
        <v>184</v>
      </c>
      <c r="AU132" s="202" t="s">
        <v>81</v>
      </c>
      <c r="AY132" s="17" t="s">
        <v>181</v>
      </c>
      <c r="BE132" s="203">
        <f t="shared" si="4"/>
        <v>0</v>
      </c>
      <c r="BF132" s="203">
        <f t="shared" si="5"/>
        <v>0</v>
      </c>
      <c r="BG132" s="203">
        <f t="shared" si="6"/>
        <v>0</v>
      </c>
      <c r="BH132" s="203">
        <f t="shared" si="7"/>
        <v>0</v>
      </c>
      <c r="BI132" s="203">
        <f t="shared" si="8"/>
        <v>0</v>
      </c>
      <c r="BJ132" s="17" t="s">
        <v>81</v>
      </c>
      <c r="BK132" s="203">
        <f t="shared" si="9"/>
        <v>0</v>
      </c>
      <c r="BL132" s="17" t="s">
        <v>455</v>
      </c>
      <c r="BM132" s="202" t="s">
        <v>1171</v>
      </c>
    </row>
    <row r="133" spans="1:65" s="2" customFormat="1" ht="78" customHeight="1" x14ac:dyDescent="0.2">
      <c r="A133" s="34"/>
      <c r="B133" s="35"/>
      <c r="C133" s="191" t="s">
        <v>224</v>
      </c>
      <c r="D133" s="191" t="s">
        <v>184</v>
      </c>
      <c r="E133" s="192" t="s">
        <v>1015</v>
      </c>
      <c r="F133" s="193" t="s">
        <v>1016</v>
      </c>
      <c r="G133" s="194" t="s">
        <v>227</v>
      </c>
      <c r="H133" s="195">
        <v>12</v>
      </c>
      <c r="I133" s="196"/>
      <c r="J133" s="197">
        <f t="shared" si="0"/>
        <v>0</v>
      </c>
      <c r="K133" s="193" t="s">
        <v>188</v>
      </c>
      <c r="L133" s="39"/>
      <c r="M133" s="198" t="s">
        <v>1</v>
      </c>
      <c r="N133" s="199" t="s">
        <v>38</v>
      </c>
      <c r="O133" s="71"/>
      <c r="P133" s="200">
        <f t="shared" si="1"/>
        <v>0</v>
      </c>
      <c r="Q133" s="200">
        <v>0</v>
      </c>
      <c r="R133" s="200">
        <f t="shared" si="2"/>
        <v>0</v>
      </c>
      <c r="S133" s="200">
        <v>0</v>
      </c>
      <c r="T133" s="201">
        <f t="shared" si="3"/>
        <v>0</v>
      </c>
      <c r="U133" s="34"/>
      <c r="V133" s="34"/>
      <c r="W133" s="34"/>
      <c r="X133" s="34"/>
      <c r="Y133" s="34"/>
      <c r="Z133" s="34"/>
      <c r="AA133" s="34"/>
      <c r="AB133" s="34"/>
      <c r="AC133" s="34"/>
      <c r="AD133" s="34"/>
      <c r="AE133" s="34"/>
      <c r="AR133" s="202" t="s">
        <v>455</v>
      </c>
      <c r="AT133" s="202" t="s">
        <v>184</v>
      </c>
      <c r="AU133" s="202" t="s">
        <v>81</v>
      </c>
      <c r="AY133" s="17" t="s">
        <v>181</v>
      </c>
      <c r="BE133" s="203">
        <f t="shared" si="4"/>
        <v>0</v>
      </c>
      <c r="BF133" s="203">
        <f t="shared" si="5"/>
        <v>0</v>
      </c>
      <c r="BG133" s="203">
        <f t="shared" si="6"/>
        <v>0</v>
      </c>
      <c r="BH133" s="203">
        <f t="shared" si="7"/>
        <v>0</v>
      </c>
      <c r="BI133" s="203">
        <f t="shared" si="8"/>
        <v>0</v>
      </c>
      <c r="BJ133" s="17" t="s">
        <v>81</v>
      </c>
      <c r="BK133" s="203">
        <f t="shared" si="9"/>
        <v>0</v>
      </c>
      <c r="BL133" s="17" t="s">
        <v>455</v>
      </c>
      <c r="BM133" s="202" t="s">
        <v>1172</v>
      </c>
    </row>
    <row r="134" spans="1:65" s="2" customFormat="1" ht="24.2" customHeight="1" x14ac:dyDescent="0.2">
      <c r="A134" s="34"/>
      <c r="B134" s="35"/>
      <c r="C134" s="191" t="s">
        <v>216</v>
      </c>
      <c r="D134" s="191" t="s">
        <v>184</v>
      </c>
      <c r="E134" s="192" t="s">
        <v>1018</v>
      </c>
      <c r="F134" s="193" t="s">
        <v>1019</v>
      </c>
      <c r="G134" s="194" t="s">
        <v>222</v>
      </c>
      <c r="H134" s="195">
        <v>10</v>
      </c>
      <c r="I134" s="196"/>
      <c r="J134" s="197">
        <f t="shared" si="0"/>
        <v>0</v>
      </c>
      <c r="K134" s="193" t="s">
        <v>188</v>
      </c>
      <c r="L134" s="39"/>
      <c r="M134" s="198" t="s">
        <v>1</v>
      </c>
      <c r="N134" s="199" t="s">
        <v>38</v>
      </c>
      <c r="O134" s="71"/>
      <c r="P134" s="200">
        <f t="shared" si="1"/>
        <v>0</v>
      </c>
      <c r="Q134" s="200">
        <v>0</v>
      </c>
      <c r="R134" s="200">
        <f t="shared" si="2"/>
        <v>0</v>
      </c>
      <c r="S134" s="200">
        <v>0</v>
      </c>
      <c r="T134" s="201">
        <f t="shared" si="3"/>
        <v>0</v>
      </c>
      <c r="U134" s="34"/>
      <c r="V134" s="34"/>
      <c r="W134" s="34"/>
      <c r="X134" s="34"/>
      <c r="Y134" s="34"/>
      <c r="Z134" s="34"/>
      <c r="AA134" s="34"/>
      <c r="AB134" s="34"/>
      <c r="AC134" s="34"/>
      <c r="AD134" s="34"/>
      <c r="AE134" s="34"/>
      <c r="AR134" s="202" t="s">
        <v>455</v>
      </c>
      <c r="AT134" s="202" t="s">
        <v>184</v>
      </c>
      <c r="AU134" s="202" t="s">
        <v>81</v>
      </c>
      <c r="AY134" s="17" t="s">
        <v>181</v>
      </c>
      <c r="BE134" s="203">
        <f t="shared" si="4"/>
        <v>0</v>
      </c>
      <c r="BF134" s="203">
        <f t="shared" si="5"/>
        <v>0</v>
      </c>
      <c r="BG134" s="203">
        <f t="shared" si="6"/>
        <v>0</v>
      </c>
      <c r="BH134" s="203">
        <f t="shared" si="7"/>
        <v>0</v>
      </c>
      <c r="BI134" s="203">
        <f t="shared" si="8"/>
        <v>0</v>
      </c>
      <c r="BJ134" s="17" t="s">
        <v>81</v>
      </c>
      <c r="BK134" s="203">
        <f t="shared" si="9"/>
        <v>0</v>
      </c>
      <c r="BL134" s="17" t="s">
        <v>455</v>
      </c>
      <c r="BM134" s="202" t="s">
        <v>1173</v>
      </c>
    </row>
    <row r="135" spans="1:65" s="2" customFormat="1" ht="62.65" customHeight="1" x14ac:dyDescent="0.2">
      <c r="A135" s="34"/>
      <c r="B135" s="35"/>
      <c r="C135" s="191" t="s">
        <v>233</v>
      </c>
      <c r="D135" s="191" t="s">
        <v>184</v>
      </c>
      <c r="E135" s="192" t="s">
        <v>1021</v>
      </c>
      <c r="F135" s="193" t="s">
        <v>1022</v>
      </c>
      <c r="G135" s="194" t="s">
        <v>227</v>
      </c>
      <c r="H135" s="195">
        <v>4</v>
      </c>
      <c r="I135" s="196"/>
      <c r="J135" s="197">
        <f t="shared" si="0"/>
        <v>0</v>
      </c>
      <c r="K135" s="193" t="s">
        <v>188</v>
      </c>
      <c r="L135" s="39"/>
      <c r="M135" s="198" t="s">
        <v>1</v>
      </c>
      <c r="N135" s="199" t="s">
        <v>38</v>
      </c>
      <c r="O135" s="71"/>
      <c r="P135" s="200">
        <f t="shared" si="1"/>
        <v>0</v>
      </c>
      <c r="Q135" s="200">
        <v>0</v>
      </c>
      <c r="R135" s="200">
        <f t="shared" si="2"/>
        <v>0</v>
      </c>
      <c r="S135" s="200">
        <v>0</v>
      </c>
      <c r="T135" s="201">
        <f t="shared" si="3"/>
        <v>0</v>
      </c>
      <c r="U135" s="34"/>
      <c r="V135" s="34"/>
      <c r="W135" s="34"/>
      <c r="X135" s="34"/>
      <c r="Y135" s="34"/>
      <c r="Z135" s="34"/>
      <c r="AA135" s="34"/>
      <c r="AB135" s="34"/>
      <c r="AC135" s="34"/>
      <c r="AD135" s="34"/>
      <c r="AE135" s="34"/>
      <c r="AR135" s="202" t="s">
        <v>455</v>
      </c>
      <c r="AT135" s="202" t="s">
        <v>184</v>
      </c>
      <c r="AU135" s="202" t="s">
        <v>81</v>
      </c>
      <c r="AY135" s="17" t="s">
        <v>181</v>
      </c>
      <c r="BE135" s="203">
        <f t="shared" si="4"/>
        <v>0</v>
      </c>
      <c r="BF135" s="203">
        <f t="shared" si="5"/>
        <v>0</v>
      </c>
      <c r="BG135" s="203">
        <f t="shared" si="6"/>
        <v>0</v>
      </c>
      <c r="BH135" s="203">
        <f t="shared" si="7"/>
        <v>0</v>
      </c>
      <c r="BI135" s="203">
        <f t="shared" si="8"/>
        <v>0</v>
      </c>
      <c r="BJ135" s="17" t="s">
        <v>81</v>
      </c>
      <c r="BK135" s="203">
        <f t="shared" si="9"/>
        <v>0</v>
      </c>
      <c r="BL135" s="17" t="s">
        <v>455</v>
      </c>
      <c r="BM135" s="202" t="s">
        <v>1174</v>
      </c>
    </row>
    <row r="136" spans="1:65" s="2" customFormat="1" ht="44.25" customHeight="1" x14ac:dyDescent="0.2">
      <c r="A136" s="34"/>
      <c r="B136" s="35"/>
      <c r="C136" s="191" t="s">
        <v>239</v>
      </c>
      <c r="D136" s="191" t="s">
        <v>184</v>
      </c>
      <c r="E136" s="192" t="s">
        <v>1024</v>
      </c>
      <c r="F136" s="193" t="s">
        <v>1025</v>
      </c>
      <c r="G136" s="194" t="s">
        <v>227</v>
      </c>
      <c r="H136" s="195">
        <v>4</v>
      </c>
      <c r="I136" s="196"/>
      <c r="J136" s="197">
        <f t="shared" si="0"/>
        <v>0</v>
      </c>
      <c r="K136" s="193" t="s">
        <v>188</v>
      </c>
      <c r="L136" s="39"/>
      <c r="M136" s="198" t="s">
        <v>1</v>
      </c>
      <c r="N136" s="199" t="s">
        <v>38</v>
      </c>
      <c r="O136" s="71"/>
      <c r="P136" s="200">
        <f t="shared" si="1"/>
        <v>0</v>
      </c>
      <c r="Q136" s="200">
        <v>0</v>
      </c>
      <c r="R136" s="200">
        <f t="shared" si="2"/>
        <v>0</v>
      </c>
      <c r="S136" s="200">
        <v>0</v>
      </c>
      <c r="T136" s="201">
        <f t="shared" si="3"/>
        <v>0</v>
      </c>
      <c r="U136" s="34"/>
      <c r="V136" s="34"/>
      <c r="W136" s="34"/>
      <c r="X136" s="34"/>
      <c r="Y136" s="34"/>
      <c r="Z136" s="34"/>
      <c r="AA136" s="34"/>
      <c r="AB136" s="34"/>
      <c r="AC136" s="34"/>
      <c r="AD136" s="34"/>
      <c r="AE136" s="34"/>
      <c r="AR136" s="202" t="s">
        <v>455</v>
      </c>
      <c r="AT136" s="202" t="s">
        <v>184</v>
      </c>
      <c r="AU136" s="202" t="s">
        <v>81</v>
      </c>
      <c r="AY136" s="17" t="s">
        <v>181</v>
      </c>
      <c r="BE136" s="203">
        <f t="shared" si="4"/>
        <v>0</v>
      </c>
      <c r="BF136" s="203">
        <f t="shared" si="5"/>
        <v>0</v>
      </c>
      <c r="BG136" s="203">
        <f t="shared" si="6"/>
        <v>0</v>
      </c>
      <c r="BH136" s="203">
        <f t="shared" si="7"/>
        <v>0</v>
      </c>
      <c r="BI136" s="203">
        <f t="shared" si="8"/>
        <v>0</v>
      </c>
      <c r="BJ136" s="17" t="s">
        <v>81</v>
      </c>
      <c r="BK136" s="203">
        <f t="shared" si="9"/>
        <v>0</v>
      </c>
      <c r="BL136" s="17" t="s">
        <v>455</v>
      </c>
      <c r="BM136" s="202" t="s">
        <v>1175</v>
      </c>
    </row>
    <row r="137" spans="1:65" s="2" customFormat="1" ht="37.9" customHeight="1" x14ac:dyDescent="0.2">
      <c r="A137" s="34"/>
      <c r="B137" s="35"/>
      <c r="C137" s="191" t="s">
        <v>244</v>
      </c>
      <c r="D137" s="191" t="s">
        <v>184</v>
      </c>
      <c r="E137" s="192" t="s">
        <v>1027</v>
      </c>
      <c r="F137" s="193" t="s">
        <v>1028</v>
      </c>
      <c r="G137" s="194" t="s">
        <v>227</v>
      </c>
      <c r="H137" s="195">
        <v>2</v>
      </c>
      <c r="I137" s="196"/>
      <c r="J137" s="197">
        <f t="shared" si="0"/>
        <v>0</v>
      </c>
      <c r="K137" s="193" t="s">
        <v>188</v>
      </c>
      <c r="L137" s="39"/>
      <c r="M137" s="198" t="s">
        <v>1</v>
      </c>
      <c r="N137" s="199" t="s">
        <v>38</v>
      </c>
      <c r="O137" s="71"/>
      <c r="P137" s="200">
        <f t="shared" si="1"/>
        <v>0</v>
      </c>
      <c r="Q137" s="200">
        <v>0</v>
      </c>
      <c r="R137" s="200">
        <f t="shared" si="2"/>
        <v>0</v>
      </c>
      <c r="S137" s="200">
        <v>0</v>
      </c>
      <c r="T137" s="201">
        <f t="shared" si="3"/>
        <v>0</v>
      </c>
      <c r="U137" s="34"/>
      <c r="V137" s="34"/>
      <c r="W137" s="34"/>
      <c r="X137" s="34"/>
      <c r="Y137" s="34"/>
      <c r="Z137" s="34"/>
      <c r="AA137" s="34"/>
      <c r="AB137" s="34"/>
      <c r="AC137" s="34"/>
      <c r="AD137" s="34"/>
      <c r="AE137" s="34"/>
      <c r="AR137" s="202" t="s">
        <v>455</v>
      </c>
      <c r="AT137" s="202" t="s">
        <v>184</v>
      </c>
      <c r="AU137" s="202" t="s">
        <v>81</v>
      </c>
      <c r="AY137" s="17" t="s">
        <v>181</v>
      </c>
      <c r="BE137" s="203">
        <f t="shared" si="4"/>
        <v>0</v>
      </c>
      <c r="BF137" s="203">
        <f t="shared" si="5"/>
        <v>0</v>
      </c>
      <c r="BG137" s="203">
        <f t="shared" si="6"/>
        <v>0</v>
      </c>
      <c r="BH137" s="203">
        <f t="shared" si="7"/>
        <v>0</v>
      </c>
      <c r="BI137" s="203">
        <f t="shared" si="8"/>
        <v>0</v>
      </c>
      <c r="BJ137" s="17" t="s">
        <v>81</v>
      </c>
      <c r="BK137" s="203">
        <f t="shared" si="9"/>
        <v>0</v>
      </c>
      <c r="BL137" s="17" t="s">
        <v>455</v>
      </c>
      <c r="BM137" s="202" t="s">
        <v>1176</v>
      </c>
    </row>
    <row r="138" spans="1:65" s="2" customFormat="1" ht="101.25" customHeight="1" x14ac:dyDescent="0.2">
      <c r="A138" s="34"/>
      <c r="B138" s="35"/>
      <c r="C138" s="191" t="s">
        <v>249</v>
      </c>
      <c r="D138" s="191" t="s">
        <v>184</v>
      </c>
      <c r="E138" s="192" t="s">
        <v>1030</v>
      </c>
      <c r="F138" s="193" t="s">
        <v>1031</v>
      </c>
      <c r="G138" s="194" t="s">
        <v>227</v>
      </c>
      <c r="H138" s="195">
        <v>1</v>
      </c>
      <c r="I138" s="196"/>
      <c r="J138" s="197">
        <f t="shared" si="0"/>
        <v>0</v>
      </c>
      <c r="K138" s="193" t="s">
        <v>188</v>
      </c>
      <c r="L138" s="39"/>
      <c r="M138" s="198" t="s">
        <v>1</v>
      </c>
      <c r="N138" s="199" t="s">
        <v>38</v>
      </c>
      <c r="O138" s="71"/>
      <c r="P138" s="200">
        <f t="shared" si="1"/>
        <v>0</v>
      </c>
      <c r="Q138" s="200">
        <v>0</v>
      </c>
      <c r="R138" s="200">
        <f t="shared" si="2"/>
        <v>0</v>
      </c>
      <c r="S138" s="200">
        <v>0</v>
      </c>
      <c r="T138" s="201">
        <f t="shared" si="3"/>
        <v>0</v>
      </c>
      <c r="U138" s="34"/>
      <c r="V138" s="34"/>
      <c r="W138" s="34"/>
      <c r="X138" s="34"/>
      <c r="Y138" s="34"/>
      <c r="Z138" s="34"/>
      <c r="AA138" s="34"/>
      <c r="AB138" s="34"/>
      <c r="AC138" s="34"/>
      <c r="AD138" s="34"/>
      <c r="AE138" s="34"/>
      <c r="AR138" s="202" t="s">
        <v>455</v>
      </c>
      <c r="AT138" s="202" t="s">
        <v>184</v>
      </c>
      <c r="AU138" s="202" t="s">
        <v>81</v>
      </c>
      <c r="AY138" s="17" t="s">
        <v>181</v>
      </c>
      <c r="BE138" s="203">
        <f t="shared" si="4"/>
        <v>0</v>
      </c>
      <c r="BF138" s="203">
        <f t="shared" si="5"/>
        <v>0</v>
      </c>
      <c r="BG138" s="203">
        <f t="shared" si="6"/>
        <v>0</v>
      </c>
      <c r="BH138" s="203">
        <f t="shared" si="7"/>
        <v>0</v>
      </c>
      <c r="BI138" s="203">
        <f t="shared" si="8"/>
        <v>0</v>
      </c>
      <c r="BJ138" s="17" t="s">
        <v>81</v>
      </c>
      <c r="BK138" s="203">
        <f t="shared" si="9"/>
        <v>0</v>
      </c>
      <c r="BL138" s="17" t="s">
        <v>455</v>
      </c>
      <c r="BM138" s="202" t="s">
        <v>1177</v>
      </c>
    </row>
    <row r="139" spans="1:65" s="2" customFormat="1" ht="114.95" customHeight="1" x14ac:dyDescent="0.2">
      <c r="A139" s="34"/>
      <c r="B139" s="35"/>
      <c r="C139" s="191" t="s">
        <v>253</v>
      </c>
      <c r="D139" s="191" t="s">
        <v>184</v>
      </c>
      <c r="E139" s="192" t="s">
        <v>1033</v>
      </c>
      <c r="F139" s="193" t="s">
        <v>1034</v>
      </c>
      <c r="G139" s="194" t="s">
        <v>227</v>
      </c>
      <c r="H139" s="195">
        <v>1</v>
      </c>
      <c r="I139" s="196"/>
      <c r="J139" s="197">
        <f t="shared" si="0"/>
        <v>0</v>
      </c>
      <c r="K139" s="193" t="s">
        <v>188</v>
      </c>
      <c r="L139" s="39"/>
      <c r="M139" s="198" t="s">
        <v>1</v>
      </c>
      <c r="N139" s="199" t="s">
        <v>38</v>
      </c>
      <c r="O139" s="71"/>
      <c r="P139" s="200">
        <f t="shared" si="1"/>
        <v>0</v>
      </c>
      <c r="Q139" s="200">
        <v>0</v>
      </c>
      <c r="R139" s="200">
        <f t="shared" si="2"/>
        <v>0</v>
      </c>
      <c r="S139" s="200">
        <v>0</v>
      </c>
      <c r="T139" s="201">
        <f t="shared" si="3"/>
        <v>0</v>
      </c>
      <c r="U139" s="34"/>
      <c r="V139" s="34"/>
      <c r="W139" s="34"/>
      <c r="X139" s="34"/>
      <c r="Y139" s="34"/>
      <c r="Z139" s="34"/>
      <c r="AA139" s="34"/>
      <c r="AB139" s="34"/>
      <c r="AC139" s="34"/>
      <c r="AD139" s="34"/>
      <c r="AE139" s="34"/>
      <c r="AR139" s="202" t="s">
        <v>455</v>
      </c>
      <c r="AT139" s="202" t="s">
        <v>184</v>
      </c>
      <c r="AU139" s="202" t="s">
        <v>81</v>
      </c>
      <c r="AY139" s="17" t="s">
        <v>181</v>
      </c>
      <c r="BE139" s="203">
        <f t="shared" si="4"/>
        <v>0</v>
      </c>
      <c r="BF139" s="203">
        <f t="shared" si="5"/>
        <v>0</v>
      </c>
      <c r="BG139" s="203">
        <f t="shared" si="6"/>
        <v>0</v>
      </c>
      <c r="BH139" s="203">
        <f t="shared" si="7"/>
        <v>0</v>
      </c>
      <c r="BI139" s="203">
        <f t="shared" si="8"/>
        <v>0</v>
      </c>
      <c r="BJ139" s="17" t="s">
        <v>81</v>
      </c>
      <c r="BK139" s="203">
        <f t="shared" si="9"/>
        <v>0</v>
      </c>
      <c r="BL139" s="17" t="s">
        <v>455</v>
      </c>
      <c r="BM139" s="202" t="s">
        <v>1178</v>
      </c>
    </row>
    <row r="140" spans="1:65" s="2" customFormat="1" ht="62.65" customHeight="1" x14ac:dyDescent="0.2">
      <c r="A140" s="34"/>
      <c r="B140" s="35"/>
      <c r="C140" s="191" t="s">
        <v>258</v>
      </c>
      <c r="D140" s="191" t="s">
        <v>184</v>
      </c>
      <c r="E140" s="192" t="s">
        <v>1036</v>
      </c>
      <c r="F140" s="193" t="s">
        <v>1037</v>
      </c>
      <c r="G140" s="194" t="s">
        <v>227</v>
      </c>
      <c r="H140" s="195">
        <v>1</v>
      </c>
      <c r="I140" s="196"/>
      <c r="J140" s="197">
        <f t="shared" si="0"/>
        <v>0</v>
      </c>
      <c r="K140" s="193" t="s">
        <v>188</v>
      </c>
      <c r="L140" s="39"/>
      <c r="M140" s="198" t="s">
        <v>1</v>
      </c>
      <c r="N140" s="199" t="s">
        <v>38</v>
      </c>
      <c r="O140" s="71"/>
      <c r="P140" s="200">
        <f t="shared" si="1"/>
        <v>0</v>
      </c>
      <c r="Q140" s="200">
        <v>0</v>
      </c>
      <c r="R140" s="200">
        <f t="shared" si="2"/>
        <v>0</v>
      </c>
      <c r="S140" s="200">
        <v>0</v>
      </c>
      <c r="T140" s="201">
        <f t="shared" si="3"/>
        <v>0</v>
      </c>
      <c r="U140" s="34"/>
      <c r="V140" s="34"/>
      <c r="W140" s="34"/>
      <c r="X140" s="34"/>
      <c r="Y140" s="34"/>
      <c r="Z140" s="34"/>
      <c r="AA140" s="34"/>
      <c r="AB140" s="34"/>
      <c r="AC140" s="34"/>
      <c r="AD140" s="34"/>
      <c r="AE140" s="34"/>
      <c r="AR140" s="202" t="s">
        <v>455</v>
      </c>
      <c r="AT140" s="202" t="s">
        <v>184</v>
      </c>
      <c r="AU140" s="202" t="s">
        <v>81</v>
      </c>
      <c r="AY140" s="17" t="s">
        <v>181</v>
      </c>
      <c r="BE140" s="203">
        <f t="shared" si="4"/>
        <v>0</v>
      </c>
      <c r="BF140" s="203">
        <f t="shared" si="5"/>
        <v>0</v>
      </c>
      <c r="BG140" s="203">
        <f t="shared" si="6"/>
        <v>0</v>
      </c>
      <c r="BH140" s="203">
        <f t="shared" si="7"/>
        <v>0</v>
      </c>
      <c r="BI140" s="203">
        <f t="shared" si="8"/>
        <v>0</v>
      </c>
      <c r="BJ140" s="17" t="s">
        <v>81</v>
      </c>
      <c r="BK140" s="203">
        <f t="shared" si="9"/>
        <v>0</v>
      </c>
      <c r="BL140" s="17" t="s">
        <v>455</v>
      </c>
      <c r="BM140" s="202" t="s">
        <v>1179</v>
      </c>
    </row>
    <row r="141" spans="1:65" s="2" customFormat="1" ht="44.25" customHeight="1" x14ac:dyDescent="0.2">
      <c r="A141" s="34"/>
      <c r="B141" s="35"/>
      <c r="C141" s="191" t="s">
        <v>8</v>
      </c>
      <c r="D141" s="191" t="s">
        <v>184</v>
      </c>
      <c r="E141" s="192" t="s">
        <v>1039</v>
      </c>
      <c r="F141" s="193" t="s">
        <v>1040</v>
      </c>
      <c r="G141" s="194" t="s">
        <v>227</v>
      </c>
      <c r="H141" s="195">
        <v>1</v>
      </c>
      <c r="I141" s="196"/>
      <c r="J141" s="197">
        <f t="shared" si="0"/>
        <v>0</v>
      </c>
      <c r="K141" s="193" t="s">
        <v>188</v>
      </c>
      <c r="L141" s="39"/>
      <c r="M141" s="198" t="s">
        <v>1</v>
      </c>
      <c r="N141" s="199" t="s">
        <v>38</v>
      </c>
      <c r="O141" s="71"/>
      <c r="P141" s="200">
        <f t="shared" si="1"/>
        <v>0</v>
      </c>
      <c r="Q141" s="200">
        <v>0</v>
      </c>
      <c r="R141" s="200">
        <f t="shared" si="2"/>
        <v>0</v>
      </c>
      <c r="S141" s="200">
        <v>0</v>
      </c>
      <c r="T141" s="201">
        <f t="shared" si="3"/>
        <v>0</v>
      </c>
      <c r="U141" s="34"/>
      <c r="V141" s="34"/>
      <c r="W141" s="34"/>
      <c r="X141" s="34"/>
      <c r="Y141" s="34"/>
      <c r="Z141" s="34"/>
      <c r="AA141" s="34"/>
      <c r="AB141" s="34"/>
      <c r="AC141" s="34"/>
      <c r="AD141" s="34"/>
      <c r="AE141" s="34"/>
      <c r="AR141" s="202" t="s">
        <v>455</v>
      </c>
      <c r="AT141" s="202" t="s">
        <v>184</v>
      </c>
      <c r="AU141" s="202" t="s">
        <v>81</v>
      </c>
      <c r="AY141" s="17" t="s">
        <v>181</v>
      </c>
      <c r="BE141" s="203">
        <f t="shared" si="4"/>
        <v>0</v>
      </c>
      <c r="BF141" s="203">
        <f t="shared" si="5"/>
        <v>0</v>
      </c>
      <c r="BG141" s="203">
        <f t="shared" si="6"/>
        <v>0</v>
      </c>
      <c r="BH141" s="203">
        <f t="shared" si="7"/>
        <v>0</v>
      </c>
      <c r="BI141" s="203">
        <f t="shared" si="8"/>
        <v>0</v>
      </c>
      <c r="BJ141" s="17" t="s">
        <v>81</v>
      </c>
      <c r="BK141" s="203">
        <f t="shared" si="9"/>
        <v>0</v>
      </c>
      <c r="BL141" s="17" t="s">
        <v>455</v>
      </c>
      <c r="BM141" s="202" t="s">
        <v>1180</v>
      </c>
    </row>
    <row r="142" spans="1:65" s="2" customFormat="1" ht="49.15" customHeight="1" x14ac:dyDescent="0.2">
      <c r="A142" s="34"/>
      <c r="B142" s="35"/>
      <c r="C142" s="191" t="s">
        <v>269</v>
      </c>
      <c r="D142" s="191" t="s">
        <v>184</v>
      </c>
      <c r="E142" s="192" t="s">
        <v>1042</v>
      </c>
      <c r="F142" s="193" t="s">
        <v>1043</v>
      </c>
      <c r="G142" s="194" t="s">
        <v>227</v>
      </c>
      <c r="H142" s="195">
        <v>1</v>
      </c>
      <c r="I142" s="196"/>
      <c r="J142" s="197">
        <f t="shared" si="0"/>
        <v>0</v>
      </c>
      <c r="K142" s="193" t="s">
        <v>188</v>
      </c>
      <c r="L142" s="39"/>
      <c r="M142" s="198" t="s">
        <v>1</v>
      </c>
      <c r="N142" s="199" t="s">
        <v>38</v>
      </c>
      <c r="O142" s="71"/>
      <c r="P142" s="200">
        <f t="shared" si="1"/>
        <v>0</v>
      </c>
      <c r="Q142" s="200">
        <v>0</v>
      </c>
      <c r="R142" s="200">
        <f t="shared" si="2"/>
        <v>0</v>
      </c>
      <c r="S142" s="200">
        <v>0</v>
      </c>
      <c r="T142" s="201">
        <f t="shared" si="3"/>
        <v>0</v>
      </c>
      <c r="U142" s="34"/>
      <c r="V142" s="34"/>
      <c r="W142" s="34"/>
      <c r="X142" s="34"/>
      <c r="Y142" s="34"/>
      <c r="Z142" s="34"/>
      <c r="AA142" s="34"/>
      <c r="AB142" s="34"/>
      <c r="AC142" s="34"/>
      <c r="AD142" s="34"/>
      <c r="AE142" s="34"/>
      <c r="AR142" s="202" t="s">
        <v>455</v>
      </c>
      <c r="AT142" s="202" t="s">
        <v>184</v>
      </c>
      <c r="AU142" s="202" t="s">
        <v>81</v>
      </c>
      <c r="AY142" s="17" t="s">
        <v>181</v>
      </c>
      <c r="BE142" s="203">
        <f t="shared" si="4"/>
        <v>0</v>
      </c>
      <c r="BF142" s="203">
        <f t="shared" si="5"/>
        <v>0</v>
      </c>
      <c r="BG142" s="203">
        <f t="shared" si="6"/>
        <v>0</v>
      </c>
      <c r="BH142" s="203">
        <f t="shared" si="7"/>
        <v>0</v>
      </c>
      <c r="BI142" s="203">
        <f t="shared" si="8"/>
        <v>0</v>
      </c>
      <c r="BJ142" s="17" t="s">
        <v>81</v>
      </c>
      <c r="BK142" s="203">
        <f t="shared" si="9"/>
        <v>0</v>
      </c>
      <c r="BL142" s="17" t="s">
        <v>455</v>
      </c>
      <c r="BM142" s="202" t="s">
        <v>1181</v>
      </c>
    </row>
    <row r="143" spans="1:65" s="2" customFormat="1" ht="49.15" customHeight="1" x14ac:dyDescent="0.2">
      <c r="A143" s="34"/>
      <c r="B143" s="35"/>
      <c r="C143" s="191" t="s">
        <v>276</v>
      </c>
      <c r="D143" s="191" t="s">
        <v>184</v>
      </c>
      <c r="E143" s="192" t="s">
        <v>1045</v>
      </c>
      <c r="F143" s="193" t="s">
        <v>1046</v>
      </c>
      <c r="G143" s="194" t="s">
        <v>1047</v>
      </c>
      <c r="H143" s="195">
        <v>8</v>
      </c>
      <c r="I143" s="196"/>
      <c r="J143" s="197">
        <f t="shared" si="0"/>
        <v>0</v>
      </c>
      <c r="K143" s="193" t="s">
        <v>188</v>
      </c>
      <c r="L143" s="39"/>
      <c r="M143" s="198" t="s">
        <v>1</v>
      </c>
      <c r="N143" s="199" t="s">
        <v>38</v>
      </c>
      <c r="O143" s="71"/>
      <c r="P143" s="200">
        <f t="shared" si="1"/>
        <v>0</v>
      </c>
      <c r="Q143" s="200">
        <v>0</v>
      </c>
      <c r="R143" s="200">
        <f t="shared" si="2"/>
        <v>0</v>
      </c>
      <c r="S143" s="200">
        <v>0</v>
      </c>
      <c r="T143" s="201">
        <f t="shared" si="3"/>
        <v>0</v>
      </c>
      <c r="U143" s="34"/>
      <c r="V143" s="34"/>
      <c r="W143" s="34"/>
      <c r="X143" s="34"/>
      <c r="Y143" s="34"/>
      <c r="Z143" s="34"/>
      <c r="AA143" s="34"/>
      <c r="AB143" s="34"/>
      <c r="AC143" s="34"/>
      <c r="AD143" s="34"/>
      <c r="AE143" s="34"/>
      <c r="AR143" s="202" t="s">
        <v>455</v>
      </c>
      <c r="AT143" s="202" t="s">
        <v>184</v>
      </c>
      <c r="AU143" s="202" t="s">
        <v>81</v>
      </c>
      <c r="AY143" s="17" t="s">
        <v>181</v>
      </c>
      <c r="BE143" s="203">
        <f t="shared" si="4"/>
        <v>0</v>
      </c>
      <c r="BF143" s="203">
        <f t="shared" si="5"/>
        <v>0</v>
      </c>
      <c r="BG143" s="203">
        <f t="shared" si="6"/>
        <v>0</v>
      </c>
      <c r="BH143" s="203">
        <f t="shared" si="7"/>
        <v>0</v>
      </c>
      <c r="BI143" s="203">
        <f t="shared" si="8"/>
        <v>0</v>
      </c>
      <c r="BJ143" s="17" t="s">
        <v>81</v>
      </c>
      <c r="BK143" s="203">
        <f t="shared" si="9"/>
        <v>0</v>
      </c>
      <c r="BL143" s="17" t="s">
        <v>455</v>
      </c>
      <c r="BM143" s="202" t="s">
        <v>1182</v>
      </c>
    </row>
    <row r="144" spans="1:65" s="2" customFormat="1" ht="76.349999999999994" customHeight="1" x14ac:dyDescent="0.2">
      <c r="A144" s="34"/>
      <c r="B144" s="35"/>
      <c r="C144" s="191" t="s">
        <v>282</v>
      </c>
      <c r="D144" s="191" t="s">
        <v>184</v>
      </c>
      <c r="E144" s="192" t="s">
        <v>1049</v>
      </c>
      <c r="F144" s="193" t="s">
        <v>1050</v>
      </c>
      <c r="G144" s="194" t="s">
        <v>1047</v>
      </c>
      <c r="H144" s="195">
        <v>1</v>
      </c>
      <c r="I144" s="196"/>
      <c r="J144" s="197">
        <f t="shared" si="0"/>
        <v>0</v>
      </c>
      <c r="K144" s="193" t="s">
        <v>188</v>
      </c>
      <c r="L144" s="39"/>
      <c r="M144" s="198" t="s">
        <v>1</v>
      </c>
      <c r="N144" s="199" t="s">
        <v>38</v>
      </c>
      <c r="O144" s="71"/>
      <c r="P144" s="200">
        <f t="shared" si="1"/>
        <v>0</v>
      </c>
      <c r="Q144" s="200">
        <v>0</v>
      </c>
      <c r="R144" s="200">
        <f t="shared" si="2"/>
        <v>0</v>
      </c>
      <c r="S144" s="200">
        <v>0</v>
      </c>
      <c r="T144" s="201">
        <f t="shared" si="3"/>
        <v>0</v>
      </c>
      <c r="U144" s="34"/>
      <c r="V144" s="34"/>
      <c r="W144" s="34"/>
      <c r="X144" s="34"/>
      <c r="Y144" s="34"/>
      <c r="Z144" s="34"/>
      <c r="AA144" s="34"/>
      <c r="AB144" s="34"/>
      <c r="AC144" s="34"/>
      <c r="AD144" s="34"/>
      <c r="AE144" s="34"/>
      <c r="AR144" s="202" t="s">
        <v>455</v>
      </c>
      <c r="AT144" s="202" t="s">
        <v>184</v>
      </c>
      <c r="AU144" s="202" t="s">
        <v>81</v>
      </c>
      <c r="AY144" s="17" t="s">
        <v>181</v>
      </c>
      <c r="BE144" s="203">
        <f t="shared" si="4"/>
        <v>0</v>
      </c>
      <c r="BF144" s="203">
        <f t="shared" si="5"/>
        <v>0</v>
      </c>
      <c r="BG144" s="203">
        <f t="shared" si="6"/>
        <v>0</v>
      </c>
      <c r="BH144" s="203">
        <f t="shared" si="7"/>
        <v>0</v>
      </c>
      <c r="BI144" s="203">
        <f t="shared" si="8"/>
        <v>0</v>
      </c>
      <c r="BJ144" s="17" t="s">
        <v>81</v>
      </c>
      <c r="BK144" s="203">
        <f t="shared" si="9"/>
        <v>0</v>
      </c>
      <c r="BL144" s="17" t="s">
        <v>455</v>
      </c>
      <c r="BM144" s="202" t="s">
        <v>1183</v>
      </c>
    </row>
    <row r="145" spans="1:65" s="2" customFormat="1" ht="142.15" customHeight="1" x14ac:dyDescent="0.2">
      <c r="A145" s="34"/>
      <c r="B145" s="35"/>
      <c r="C145" s="191" t="s">
        <v>288</v>
      </c>
      <c r="D145" s="191" t="s">
        <v>184</v>
      </c>
      <c r="E145" s="192" t="s">
        <v>925</v>
      </c>
      <c r="F145" s="193" t="s">
        <v>926</v>
      </c>
      <c r="G145" s="194" t="s">
        <v>215</v>
      </c>
      <c r="H145" s="195">
        <v>2.5</v>
      </c>
      <c r="I145" s="196"/>
      <c r="J145" s="197">
        <f t="shared" si="0"/>
        <v>0</v>
      </c>
      <c r="K145" s="193" t="s">
        <v>188</v>
      </c>
      <c r="L145" s="39"/>
      <c r="M145" s="198" t="s">
        <v>1</v>
      </c>
      <c r="N145" s="199" t="s">
        <v>38</v>
      </c>
      <c r="O145" s="71"/>
      <c r="P145" s="200">
        <f t="shared" si="1"/>
        <v>0</v>
      </c>
      <c r="Q145" s="200">
        <v>0</v>
      </c>
      <c r="R145" s="200">
        <f t="shared" si="2"/>
        <v>0</v>
      </c>
      <c r="S145" s="200">
        <v>0</v>
      </c>
      <c r="T145" s="201">
        <f t="shared" si="3"/>
        <v>0</v>
      </c>
      <c r="U145" s="34"/>
      <c r="V145" s="34"/>
      <c r="W145" s="34"/>
      <c r="X145" s="34"/>
      <c r="Y145" s="34"/>
      <c r="Z145" s="34"/>
      <c r="AA145" s="34"/>
      <c r="AB145" s="34"/>
      <c r="AC145" s="34"/>
      <c r="AD145" s="34"/>
      <c r="AE145" s="34"/>
      <c r="AR145" s="202" t="s">
        <v>455</v>
      </c>
      <c r="AT145" s="202" t="s">
        <v>184</v>
      </c>
      <c r="AU145" s="202" t="s">
        <v>81</v>
      </c>
      <c r="AY145" s="17" t="s">
        <v>181</v>
      </c>
      <c r="BE145" s="203">
        <f t="shared" si="4"/>
        <v>0</v>
      </c>
      <c r="BF145" s="203">
        <f t="shared" si="5"/>
        <v>0</v>
      </c>
      <c r="BG145" s="203">
        <f t="shared" si="6"/>
        <v>0</v>
      </c>
      <c r="BH145" s="203">
        <f t="shared" si="7"/>
        <v>0</v>
      </c>
      <c r="BI145" s="203">
        <f t="shared" si="8"/>
        <v>0</v>
      </c>
      <c r="BJ145" s="17" t="s">
        <v>81</v>
      </c>
      <c r="BK145" s="203">
        <f t="shared" si="9"/>
        <v>0</v>
      </c>
      <c r="BL145" s="17" t="s">
        <v>455</v>
      </c>
      <c r="BM145" s="202" t="s">
        <v>1184</v>
      </c>
    </row>
    <row r="146" spans="1:65" s="2" customFormat="1" ht="90" customHeight="1" x14ac:dyDescent="0.2">
      <c r="A146" s="34"/>
      <c r="B146" s="35"/>
      <c r="C146" s="191" t="s">
        <v>292</v>
      </c>
      <c r="D146" s="191" t="s">
        <v>184</v>
      </c>
      <c r="E146" s="192" t="s">
        <v>570</v>
      </c>
      <c r="F146" s="193" t="s">
        <v>571</v>
      </c>
      <c r="G146" s="194" t="s">
        <v>215</v>
      </c>
      <c r="H146" s="195">
        <v>6.93</v>
      </c>
      <c r="I146" s="196"/>
      <c r="J146" s="197">
        <f t="shared" si="0"/>
        <v>0</v>
      </c>
      <c r="K146" s="193" t="s">
        <v>188</v>
      </c>
      <c r="L146" s="39"/>
      <c r="M146" s="198" t="s">
        <v>1</v>
      </c>
      <c r="N146" s="199" t="s">
        <v>38</v>
      </c>
      <c r="O146" s="71"/>
      <c r="P146" s="200">
        <f t="shared" si="1"/>
        <v>0</v>
      </c>
      <c r="Q146" s="200">
        <v>0</v>
      </c>
      <c r="R146" s="200">
        <f t="shared" si="2"/>
        <v>0</v>
      </c>
      <c r="S146" s="200">
        <v>0</v>
      </c>
      <c r="T146" s="201">
        <f t="shared" si="3"/>
        <v>0</v>
      </c>
      <c r="U146" s="34"/>
      <c r="V146" s="34"/>
      <c r="W146" s="34"/>
      <c r="X146" s="34"/>
      <c r="Y146" s="34"/>
      <c r="Z146" s="34"/>
      <c r="AA146" s="34"/>
      <c r="AB146" s="34"/>
      <c r="AC146" s="34"/>
      <c r="AD146" s="34"/>
      <c r="AE146" s="34"/>
      <c r="AR146" s="202" t="s">
        <v>455</v>
      </c>
      <c r="AT146" s="202" t="s">
        <v>184</v>
      </c>
      <c r="AU146" s="202" t="s">
        <v>81</v>
      </c>
      <c r="AY146" s="17" t="s">
        <v>181</v>
      </c>
      <c r="BE146" s="203">
        <f t="shared" si="4"/>
        <v>0</v>
      </c>
      <c r="BF146" s="203">
        <f t="shared" si="5"/>
        <v>0</v>
      </c>
      <c r="BG146" s="203">
        <f t="shared" si="6"/>
        <v>0</v>
      </c>
      <c r="BH146" s="203">
        <f t="shared" si="7"/>
        <v>0</v>
      </c>
      <c r="BI146" s="203">
        <f t="shared" si="8"/>
        <v>0</v>
      </c>
      <c r="BJ146" s="17" t="s">
        <v>81</v>
      </c>
      <c r="BK146" s="203">
        <f t="shared" si="9"/>
        <v>0</v>
      </c>
      <c r="BL146" s="17" t="s">
        <v>455</v>
      </c>
      <c r="BM146" s="202" t="s">
        <v>1185</v>
      </c>
    </row>
    <row r="147" spans="1:65" s="2" customFormat="1" ht="37.9" customHeight="1" x14ac:dyDescent="0.2">
      <c r="A147" s="34"/>
      <c r="B147" s="35"/>
      <c r="C147" s="227" t="s">
        <v>7</v>
      </c>
      <c r="D147" s="227" t="s">
        <v>212</v>
      </c>
      <c r="E147" s="228" t="s">
        <v>1054</v>
      </c>
      <c r="F147" s="229" t="s">
        <v>1055</v>
      </c>
      <c r="G147" s="230" t="s">
        <v>222</v>
      </c>
      <c r="H147" s="231">
        <v>40</v>
      </c>
      <c r="I147" s="232"/>
      <c r="J147" s="233">
        <f t="shared" si="0"/>
        <v>0</v>
      </c>
      <c r="K147" s="229" t="s">
        <v>188</v>
      </c>
      <c r="L147" s="234"/>
      <c r="M147" s="235" t="s">
        <v>1</v>
      </c>
      <c r="N147" s="236" t="s">
        <v>38</v>
      </c>
      <c r="O147" s="71"/>
      <c r="P147" s="200">
        <f t="shared" si="1"/>
        <v>0</v>
      </c>
      <c r="Q147" s="200">
        <v>0</v>
      </c>
      <c r="R147" s="200">
        <f t="shared" si="2"/>
        <v>0</v>
      </c>
      <c r="S147" s="200">
        <v>0</v>
      </c>
      <c r="T147" s="201">
        <f t="shared" si="3"/>
        <v>0</v>
      </c>
      <c r="U147" s="34"/>
      <c r="V147" s="34"/>
      <c r="W147" s="34"/>
      <c r="X147" s="34"/>
      <c r="Y147" s="34"/>
      <c r="Z147" s="34"/>
      <c r="AA147" s="34"/>
      <c r="AB147" s="34"/>
      <c r="AC147" s="34"/>
      <c r="AD147" s="34"/>
      <c r="AE147" s="34"/>
      <c r="AR147" s="202" t="s">
        <v>216</v>
      </c>
      <c r="AT147" s="202" t="s">
        <v>212</v>
      </c>
      <c r="AU147" s="202" t="s">
        <v>81</v>
      </c>
      <c r="AY147" s="17" t="s">
        <v>181</v>
      </c>
      <c r="BE147" s="203">
        <f t="shared" si="4"/>
        <v>0</v>
      </c>
      <c r="BF147" s="203">
        <f t="shared" si="5"/>
        <v>0</v>
      </c>
      <c r="BG147" s="203">
        <f t="shared" si="6"/>
        <v>0</v>
      </c>
      <c r="BH147" s="203">
        <f t="shared" si="7"/>
        <v>0</v>
      </c>
      <c r="BI147" s="203">
        <f t="shared" si="8"/>
        <v>0</v>
      </c>
      <c r="BJ147" s="17" t="s">
        <v>81</v>
      </c>
      <c r="BK147" s="203">
        <f t="shared" si="9"/>
        <v>0</v>
      </c>
      <c r="BL147" s="17" t="s">
        <v>189</v>
      </c>
      <c r="BM147" s="202" t="s">
        <v>1186</v>
      </c>
    </row>
    <row r="148" spans="1:65" s="2" customFormat="1" ht="24.2" customHeight="1" x14ac:dyDescent="0.2">
      <c r="A148" s="34"/>
      <c r="B148" s="35"/>
      <c r="C148" s="227" t="s">
        <v>299</v>
      </c>
      <c r="D148" s="227" t="s">
        <v>212</v>
      </c>
      <c r="E148" s="228" t="s">
        <v>1057</v>
      </c>
      <c r="F148" s="229" t="s">
        <v>1058</v>
      </c>
      <c r="G148" s="230" t="s">
        <v>222</v>
      </c>
      <c r="H148" s="231">
        <v>150</v>
      </c>
      <c r="I148" s="232"/>
      <c r="J148" s="233">
        <f t="shared" si="0"/>
        <v>0</v>
      </c>
      <c r="K148" s="229" t="s">
        <v>188</v>
      </c>
      <c r="L148" s="234"/>
      <c r="M148" s="235" t="s">
        <v>1</v>
      </c>
      <c r="N148" s="236" t="s">
        <v>38</v>
      </c>
      <c r="O148" s="71"/>
      <c r="P148" s="200">
        <f t="shared" si="1"/>
        <v>0</v>
      </c>
      <c r="Q148" s="200">
        <v>0</v>
      </c>
      <c r="R148" s="200">
        <f t="shared" si="2"/>
        <v>0</v>
      </c>
      <c r="S148" s="200">
        <v>0</v>
      </c>
      <c r="T148" s="201">
        <f t="shared" si="3"/>
        <v>0</v>
      </c>
      <c r="U148" s="34"/>
      <c r="V148" s="34"/>
      <c r="W148" s="34"/>
      <c r="X148" s="34"/>
      <c r="Y148" s="34"/>
      <c r="Z148" s="34"/>
      <c r="AA148" s="34"/>
      <c r="AB148" s="34"/>
      <c r="AC148" s="34"/>
      <c r="AD148" s="34"/>
      <c r="AE148" s="34"/>
      <c r="AR148" s="202" t="s">
        <v>216</v>
      </c>
      <c r="AT148" s="202" t="s">
        <v>212</v>
      </c>
      <c r="AU148" s="202" t="s">
        <v>81</v>
      </c>
      <c r="AY148" s="17" t="s">
        <v>181</v>
      </c>
      <c r="BE148" s="203">
        <f t="shared" si="4"/>
        <v>0</v>
      </c>
      <c r="BF148" s="203">
        <f t="shared" si="5"/>
        <v>0</v>
      </c>
      <c r="BG148" s="203">
        <f t="shared" si="6"/>
        <v>0</v>
      </c>
      <c r="BH148" s="203">
        <f t="shared" si="7"/>
        <v>0</v>
      </c>
      <c r="BI148" s="203">
        <f t="shared" si="8"/>
        <v>0</v>
      </c>
      <c r="BJ148" s="17" t="s">
        <v>81</v>
      </c>
      <c r="BK148" s="203">
        <f t="shared" si="9"/>
        <v>0</v>
      </c>
      <c r="BL148" s="17" t="s">
        <v>189</v>
      </c>
      <c r="BM148" s="202" t="s">
        <v>1187</v>
      </c>
    </row>
    <row r="149" spans="1:65" s="2" customFormat="1" ht="66.75" customHeight="1" x14ac:dyDescent="0.2">
      <c r="A149" s="34"/>
      <c r="B149" s="35"/>
      <c r="C149" s="227" t="s">
        <v>305</v>
      </c>
      <c r="D149" s="227" t="s">
        <v>212</v>
      </c>
      <c r="E149" s="228" t="s">
        <v>1060</v>
      </c>
      <c r="F149" s="229" t="s">
        <v>1061</v>
      </c>
      <c r="G149" s="230" t="s">
        <v>227</v>
      </c>
      <c r="H149" s="231">
        <v>4</v>
      </c>
      <c r="I149" s="232"/>
      <c r="J149" s="233">
        <f t="shared" si="0"/>
        <v>0</v>
      </c>
      <c r="K149" s="229" t="s">
        <v>188</v>
      </c>
      <c r="L149" s="234"/>
      <c r="M149" s="235" t="s">
        <v>1</v>
      </c>
      <c r="N149" s="236" t="s">
        <v>38</v>
      </c>
      <c r="O149" s="71"/>
      <c r="P149" s="200">
        <f t="shared" si="1"/>
        <v>0</v>
      </c>
      <c r="Q149" s="200">
        <v>0</v>
      </c>
      <c r="R149" s="200">
        <f t="shared" si="2"/>
        <v>0</v>
      </c>
      <c r="S149" s="200">
        <v>0</v>
      </c>
      <c r="T149" s="201">
        <f t="shared" si="3"/>
        <v>0</v>
      </c>
      <c r="U149" s="34"/>
      <c r="V149" s="34"/>
      <c r="W149" s="34"/>
      <c r="X149" s="34"/>
      <c r="Y149" s="34"/>
      <c r="Z149" s="34"/>
      <c r="AA149" s="34"/>
      <c r="AB149" s="34"/>
      <c r="AC149" s="34"/>
      <c r="AD149" s="34"/>
      <c r="AE149" s="34"/>
      <c r="AR149" s="202" t="s">
        <v>216</v>
      </c>
      <c r="AT149" s="202" t="s">
        <v>212</v>
      </c>
      <c r="AU149" s="202" t="s">
        <v>81</v>
      </c>
      <c r="AY149" s="17" t="s">
        <v>181</v>
      </c>
      <c r="BE149" s="203">
        <f t="shared" si="4"/>
        <v>0</v>
      </c>
      <c r="BF149" s="203">
        <f t="shared" si="5"/>
        <v>0</v>
      </c>
      <c r="BG149" s="203">
        <f t="shared" si="6"/>
        <v>0</v>
      </c>
      <c r="BH149" s="203">
        <f t="shared" si="7"/>
        <v>0</v>
      </c>
      <c r="BI149" s="203">
        <f t="shared" si="8"/>
        <v>0</v>
      </c>
      <c r="BJ149" s="17" t="s">
        <v>81</v>
      </c>
      <c r="BK149" s="203">
        <f t="shared" si="9"/>
        <v>0</v>
      </c>
      <c r="BL149" s="17" t="s">
        <v>189</v>
      </c>
      <c r="BM149" s="202" t="s">
        <v>1188</v>
      </c>
    </row>
    <row r="150" spans="1:65" s="2" customFormat="1" ht="66.75" customHeight="1" x14ac:dyDescent="0.2">
      <c r="A150" s="34"/>
      <c r="B150" s="35"/>
      <c r="C150" s="227" t="s">
        <v>316</v>
      </c>
      <c r="D150" s="227" t="s">
        <v>212</v>
      </c>
      <c r="E150" s="228" t="s">
        <v>1063</v>
      </c>
      <c r="F150" s="229" t="s">
        <v>1064</v>
      </c>
      <c r="G150" s="230" t="s">
        <v>227</v>
      </c>
      <c r="H150" s="231">
        <v>4</v>
      </c>
      <c r="I150" s="232"/>
      <c r="J150" s="233">
        <f t="shared" si="0"/>
        <v>0</v>
      </c>
      <c r="K150" s="229" t="s">
        <v>188</v>
      </c>
      <c r="L150" s="234"/>
      <c r="M150" s="235" t="s">
        <v>1</v>
      </c>
      <c r="N150" s="236" t="s">
        <v>38</v>
      </c>
      <c r="O150" s="71"/>
      <c r="P150" s="200">
        <f t="shared" si="1"/>
        <v>0</v>
      </c>
      <c r="Q150" s="200">
        <v>0</v>
      </c>
      <c r="R150" s="200">
        <f t="shared" si="2"/>
        <v>0</v>
      </c>
      <c r="S150" s="200">
        <v>0</v>
      </c>
      <c r="T150" s="201">
        <f t="shared" si="3"/>
        <v>0</v>
      </c>
      <c r="U150" s="34"/>
      <c r="V150" s="34"/>
      <c r="W150" s="34"/>
      <c r="X150" s="34"/>
      <c r="Y150" s="34"/>
      <c r="Z150" s="34"/>
      <c r="AA150" s="34"/>
      <c r="AB150" s="34"/>
      <c r="AC150" s="34"/>
      <c r="AD150" s="34"/>
      <c r="AE150" s="34"/>
      <c r="AR150" s="202" t="s">
        <v>216</v>
      </c>
      <c r="AT150" s="202" t="s">
        <v>212</v>
      </c>
      <c r="AU150" s="202" t="s">
        <v>81</v>
      </c>
      <c r="AY150" s="17" t="s">
        <v>181</v>
      </c>
      <c r="BE150" s="203">
        <f t="shared" si="4"/>
        <v>0</v>
      </c>
      <c r="BF150" s="203">
        <f t="shared" si="5"/>
        <v>0</v>
      </c>
      <c r="BG150" s="203">
        <f t="shared" si="6"/>
        <v>0</v>
      </c>
      <c r="BH150" s="203">
        <f t="shared" si="7"/>
        <v>0</v>
      </c>
      <c r="BI150" s="203">
        <f t="shared" si="8"/>
        <v>0</v>
      </c>
      <c r="BJ150" s="17" t="s">
        <v>81</v>
      </c>
      <c r="BK150" s="203">
        <f t="shared" si="9"/>
        <v>0</v>
      </c>
      <c r="BL150" s="17" t="s">
        <v>189</v>
      </c>
      <c r="BM150" s="202" t="s">
        <v>1189</v>
      </c>
    </row>
    <row r="151" spans="1:65" s="2" customFormat="1" ht="33" customHeight="1" x14ac:dyDescent="0.2">
      <c r="A151" s="34"/>
      <c r="B151" s="35"/>
      <c r="C151" s="227" t="s">
        <v>322</v>
      </c>
      <c r="D151" s="227" t="s">
        <v>212</v>
      </c>
      <c r="E151" s="228" t="s">
        <v>1066</v>
      </c>
      <c r="F151" s="229" t="s">
        <v>1067</v>
      </c>
      <c r="G151" s="230" t="s">
        <v>227</v>
      </c>
      <c r="H151" s="231">
        <v>4</v>
      </c>
      <c r="I151" s="232"/>
      <c r="J151" s="233">
        <f t="shared" si="0"/>
        <v>0</v>
      </c>
      <c r="K151" s="229" t="s">
        <v>188</v>
      </c>
      <c r="L151" s="234"/>
      <c r="M151" s="235" t="s">
        <v>1</v>
      </c>
      <c r="N151" s="236" t="s">
        <v>38</v>
      </c>
      <c r="O151" s="71"/>
      <c r="P151" s="200">
        <f t="shared" si="1"/>
        <v>0</v>
      </c>
      <c r="Q151" s="200">
        <v>0</v>
      </c>
      <c r="R151" s="200">
        <f t="shared" si="2"/>
        <v>0</v>
      </c>
      <c r="S151" s="200">
        <v>0</v>
      </c>
      <c r="T151" s="201">
        <f t="shared" si="3"/>
        <v>0</v>
      </c>
      <c r="U151" s="34"/>
      <c r="V151" s="34"/>
      <c r="W151" s="34"/>
      <c r="X151" s="34"/>
      <c r="Y151" s="34"/>
      <c r="Z151" s="34"/>
      <c r="AA151" s="34"/>
      <c r="AB151" s="34"/>
      <c r="AC151" s="34"/>
      <c r="AD151" s="34"/>
      <c r="AE151" s="34"/>
      <c r="AR151" s="202" t="s">
        <v>216</v>
      </c>
      <c r="AT151" s="202" t="s">
        <v>212</v>
      </c>
      <c r="AU151" s="202" t="s">
        <v>81</v>
      </c>
      <c r="AY151" s="17" t="s">
        <v>181</v>
      </c>
      <c r="BE151" s="203">
        <f t="shared" si="4"/>
        <v>0</v>
      </c>
      <c r="BF151" s="203">
        <f t="shared" si="5"/>
        <v>0</v>
      </c>
      <c r="BG151" s="203">
        <f t="shared" si="6"/>
        <v>0</v>
      </c>
      <c r="BH151" s="203">
        <f t="shared" si="7"/>
        <v>0</v>
      </c>
      <c r="BI151" s="203">
        <f t="shared" si="8"/>
        <v>0</v>
      </c>
      <c r="BJ151" s="17" t="s">
        <v>81</v>
      </c>
      <c r="BK151" s="203">
        <f t="shared" si="9"/>
        <v>0</v>
      </c>
      <c r="BL151" s="17" t="s">
        <v>189</v>
      </c>
      <c r="BM151" s="202" t="s">
        <v>1190</v>
      </c>
    </row>
    <row r="152" spans="1:65" s="2" customFormat="1" ht="16.5" customHeight="1" x14ac:dyDescent="0.2">
      <c r="A152" s="34"/>
      <c r="B152" s="35"/>
      <c r="C152" s="227" t="s">
        <v>327</v>
      </c>
      <c r="D152" s="227" t="s">
        <v>212</v>
      </c>
      <c r="E152" s="228" t="s">
        <v>1069</v>
      </c>
      <c r="F152" s="229" t="s">
        <v>1070</v>
      </c>
      <c r="G152" s="230" t="s">
        <v>774</v>
      </c>
      <c r="H152" s="231">
        <v>157.5</v>
      </c>
      <c r="I152" s="232"/>
      <c r="J152" s="233">
        <f t="shared" si="0"/>
        <v>0</v>
      </c>
      <c r="K152" s="229" t="s">
        <v>188</v>
      </c>
      <c r="L152" s="234"/>
      <c r="M152" s="235" t="s">
        <v>1</v>
      </c>
      <c r="N152" s="236" t="s">
        <v>38</v>
      </c>
      <c r="O152" s="71"/>
      <c r="P152" s="200">
        <f t="shared" si="1"/>
        <v>0</v>
      </c>
      <c r="Q152" s="200">
        <v>0</v>
      </c>
      <c r="R152" s="200">
        <f t="shared" si="2"/>
        <v>0</v>
      </c>
      <c r="S152" s="200">
        <v>0</v>
      </c>
      <c r="T152" s="201">
        <f t="shared" si="3"/>
        <v>0</v>
      </c>
      <c r="U152" s="34"/>
      <c r="V152" s="34"/>
      <c r="W152" s="34"/>
      <c r="X152" s="34"/>
      <c r="Y152" s="34"/>
      <c r="Z152" s="34"/>
      <c r="AA152" s="34"/>
      <c r="AB152" s="34"/>
      <c r="AC152" s="34"/>
      <c r="AD152" s="34"/>
      <c r="AE152" s="34"/>
      <c r="AR152" s="202" t="s">
        <v>216</v>
      </c>
      <c r="AT152" s="202" t="s">
        <v>212</v>
      </c>
      <c r="AU152" s="202" t="s">
        <v>81</v>
      </c>
      <c r="AY152" s="17" t="s">
        <v>181</v>
      </c>
      <c r="BE152" s="203">
        <f t="shared" si="4"/>
        <v>0</v>
      </c>
      <c r="BF152" s="203">
        <f t="shared" si="5"/>
        <v>0</v>
      </c>
      <c r="BG152" s="203">
        <f t="shared" si="6"/>
        <v>0</v>
      </c>
      <c r="BH152" s="203">
        <f t="shared" si="7"/>
        <v>0</v>
      </c>
      <c r="BI152" s="203">
        <f t="shared" si="8"/>
        <v>0</v>
      </c>
      <c r="BJ152" s="17" t="s">
        <v>81</v>
      </c>
      <c r="BK152" s="203">
        <f t="shared" si="9"/>
        <v>0</v>
      </c>
      <c r="BL152" s="17" t="s">
        <v>189</v>
      </c>
      <c r="BM152" s="202" t="s">
        <v>1191</v>
      </c>
    </row>
    <row r="153" spans="1:65" s="2" customFormat="1" ht="24.2" customHeight="1" x14ac:dyDescent="0.2">
      <c r="A153" s="34"/>
      <c r="B153" s="35"/>
      <c r="C153" s="227" t="s">
        <v>332</v>
      </c>
      <c r="D153" s="227" t="s">
        <v>212</v>
      </c>
      <c r="E153" s="228" t="s">
        <v>1072</v>
      </c>
      <c r="F153" s="229" t="s">
        <v>1073</v>
      </c>
      <c r="G153" s="230" t="s">
        <v>222</v>
      </c>
      <c r="H153" s="231">
        <v>150</v>
      </c>
      <c r="I153" s="232"/>
      <c r="J153" s="233">
        <f t="shared" si="0"/>
        <v>0</v>
      </c>
      <c r="K153" s="229" t="s">
        <v>188</v>
      </c>
      <c r="L153" s="234"/>
      <c r="M153" s="235" t="s">
        <v>1</v>
      </c>
      <c r="N153" s="236" t="s">
        <v>38</v>
      </c>
      <c r="O153" s="71"/>
      <c r="P153" s="200">
        <f t="shared" si="1"/>
        <v>0</v>
      </c>
      <c r="Q153" s="200">
        <v>0</v>
      </c>
      <c r="R153" s="200">
        <f t="shared" si="2"/>
        <v>0</v>
      </c>
      <c r="S153" s="200">
        <v>0</v>
      </c>
      <c r="T153" s="201">
        <f t="shared" si="3"/>
        <v>0</v>
      </c>
      <c r="U153" s="34"/>
      <c r="V153" s="34"/>
      <c r="W153" s="34"/>
      <c r="X153" s="34"/>
      <c r="Y153" s="34"/>
      <c r="Z153" s="34"/>
      <c r="AA153" s="34"/>
      <c r="AB153" s="34"/>
      <c r="AC153" s="34"/>
      <c r="AD153" s="34"/>
      <c r="AE153" s="34"/>
      <c r="AR153" s="202" t="s">
        <v>216</v>
      </c>
      <c r="AT153" s="202" t="s">
        <v>212</v>
      </c>
      <c r="AU153" s="202" t="s">
        <v>81</v>
      </c>
      <c r="AY153" s="17" t="s">
        <v>181</v>
      </c>
      <c r="BE153" s="203">
        <f t="shared" si="4"/>
        <v>0</v>
      </c>
      <c r="BF153" s="203">
        <f t="shared" si="5"/>
        <v>0</v>
      </c>
      <c r="BG153" s="203">
        <f t="shared" si="6"/>
        <v>0</v>
      </c>
      <c r="BH153" s="203">
        <f t="shared" si="7"/>
        <v>0</v>
      </c>
      <c r="BI153" s="203">
        <f t="shared" si="8"/>
        <v>0</v>
      </c>
      <c r="BJ153" s="17" t="s">
        <v>81</v>
      </c>
      <c r="BK153" s="203">
        <f t="shared" si="9"/>
        <v>0</v>
      </c>
      <c r="BL153" s="17" t="s">
        <v>189</v>
      </c>
      <c r="BM153" s="202" t="s">
        <v>1192</v>
      </c>
    </row>
    <row r="154" spans="1:65" s="2" customFormat="1" ht="16.5" customHeight="1" x14ac:dyDescent="0.2">
      <c r="A154" s="34"/>
      <c r="B154" s="35"/>
      <c r="C154" s="227" t="s">
        <v>338</v>
      </c>
      <c r="D154" s="227" t="s">
        <v>212</v>
      </c>
      <c r="E154" s="228" t="s">
        <v>1075</v>
      </c>
      <c r="F154" s="229" t="s">
        <v>1076</v>
      </c>
      <c r="G154" s="230" t="s">
        <v>227</v>
      </c>
      <c r="H154" s="231">
        <v>12</v>
      </c>
      <c r="I154" s="232"/>
      <c r="J154" s="233">
        <f t="shared" si="0"/>
        <v>0</v>
      </c>
      <c r="K154" s="229" t="s">
        <v>188</v>
      </c>
      <c r="L154" s="234"/>
      <c r="M154" s="235" t="s">
        <v>1</v>
      </c>
      <c r="N154" s="236" t="s">
        <v>38</v>
      </c>
      <c r="O154" s="71"/>
      <c r="P154" s="200">
        <f t="shared" si="1"/>
        <v>0</v>
      </c>
      <c r="Q154" s="200">
        <v>0</v>
      </c>
      <c r="R154" s="200">
        <f t="shared" si="2"/>
        <v>0</v>
      </c>
      <c r="S154" s="200">
        <v>0</v>
      </c>
      <c r="T154" s="201">
        <f t="shared" si="3"/>
        <v>0</v>
      </c>
      <c r="U154" s="34"/>
      <c r="V154" s="34"/>
      <c r="W154" s="34"/>
      <c r="X154" s="34"/>
      <c r="Y154" s="34"/>
      <c r="Z154" s="34"/>
      <c r="AA154" s="34"/>
      <c r="AB154" s="34"/>
      <c r="AC154" s="34"/>
      <c r="AD154" s="34"/>
      <c r="AE154" s="34"/>
      <c r="AR154" s="202" t="s">
        <v>216</v>
      </c>
      <c r="AT154" s="202" t="s">
        <v>212</v>
      </c>
      <c r="AU154" s="202" t="s">
        <v>81</v>
      </c>
      <c r="AY154" s="17" t="s">
        <v>181</v>
      </c>
      <c r="BE154" s="203">
        <f t="shared" si="4"/>
        <v>0</v>
      </c>
      <c r="BF154" s="203">
        <f t="shared" si="5"/>
        <v>0</v>
      </c>
      <c r="BG154" s="203">
        <f t="shared" si="6"/>
        <v>0</v>
      </c>
      <c r="BH154" s="203">
        <f t="shared" si="7"/>
        <v>0</v>
      </c>
      <c r="BI154" s="203">
        <f t="shared" si="8"/>
        <v>0</v>
      </c>
      <c r="BJ154" s="17" t="s">
        <v>81</v>
      </c>
      <c r="BK154" s="203">
        <f t="shared" si="9"/>
        <v>0</v>
      </c>
      <c r="BL154" s="17" t="s">
        <v>189</v>
      </c>
      <c r="BM154" s="202" t="s">
        <v>1193</v>
      </c>
    </row>
    <row r="155" spans="1:65" s="2" customFormat="1" ht="33" customHeight="1" x14ac:dyDescent="0.2">
      <c r="A155" s="34"/>
      <c r="B155" s="35"/>
      <c r="C155" s="227" t="s">
        <v>345</v>
      </c>
      <c r="D155" s="227" t="s">
        <v>212</v>
      </c>
      <c r="E155" s="228" t="s">
        <v>1078</v>
      </c>
      <c r="F155" s="229" t="s">
        <v>1079</v>
      </c>
      <c r="G155" s="230" t="s">
        <v>227</v>
      </c>
      <c r="H155" s="231">
        <v>12</v>
      </c>
      <c r="I155" s="232"/>
      <c r="J155" s="233">
        <f t="shared" si="0"/>
        <v>0</v>
      </c>
      <c r="K155" s="229" t="s">
        <v>188</v>
      </c>
      <c r="L155" s="234"/>
      <c r="M155" s="235" t="s">
        <v>1</v>
      </c>
      <c r="N155" s="236" t="s">
        <v>38</v>
      </c>
      <c r="O155" s="71"/>
      <c r="P155" s="200">
        <f t="shared" si="1"/>
        <v>0</v>
      </c>
      <c r="Q155" s="200">
        <v>0</v>
      </c>
      <c r="R155" s="200">
        <f t="shared" si="2"/>
        <v>0</v>
      </c>
      <c r="S155" s="200">
        <v>0</v>
      </c>
      <c r="T155" s="201">
        <f t="shared" si="3"/>
        <v>0</v>
      </c>
      <c r="U155" s="34"/>
      <c r="V155" s="34"/>
      <c r="W155" s="34"/>
      <c r="X155" s="34"/>
      <c r="Y155" s="34"/>
      <c r="Z155" s="34"/>
      <c r="AA155" s="34"/>
      <c r="AB155" s="34"/>
      <c r="AC155" s="34"/>
      <c r="AD155" s="34"/>
      <c r="AE155" s="34"/>
      <c r="AR155" s="202" t="s">
        <v>216</v>
      </c>
      <c r="AT155" s="202" t="s">
        <v>212</v>
      </c>
      <c r="AU155" s="202" t="s">
        <v>81</v>
      </c>
      <c r="AY155" s="17" t="s">
        <v>181</v>
      </c>
      <c r="BE155" s="203">
        <f t="shared" si="4"/>
        <v>0</v>
      </c>
      <c r="BF155" s="203">
        <f t="shared" si="5"/>
        <v>0</v>
      </c>
      <c r="BG155" s="203">
        <f t="shared" si="6"/>
        <v>0</v>
      </c>
      <c r="BH155" s="203">
        <f t="shared" si="7"/>
        <v>0</v>
      </c>
      <c r="BI155" s="203">
        <f t="shared" si="8"/>
        <v>0</v>
      </c>
      <c r="BJ155" s="17" t="s">
        <v>81</v>
      </c>
      <c r="BK155" s="203">
        <f t="shared" si="9"/>
        <v>0</v>
      </c>
      <c r="BL155" s="17" t="s">
        <v>189</v>
      </c>
      <c r="BM155" s="202" t="s">
        <v>1194</v>
      </c>
    </row>
    <row r="156" spans="1:65" s="2" customFormat="1" ht="49.15" customHeight="1" x14ac:dyDescent="0.2">
      <c r="A156" s="34"/>
      <c r="B156" s="35"/>
      <c r="C156" s="227" t="s">
        <v>350</v>
      </c>
      <c r="D156" s="227" t="s">
        <v>212</v>
      </c>
      <c r="E156" s="228" t="s">
        <v>1081</v>
      </c>
      <c r="F156" s="229" t="s">
        <v>1082</v>
      </c>
      <c r="G156" s="230" t="s">
        <v>227</v>
      </c>
      <c r="H156" s="231">
        <v>12</v>
      </c>
      <c r="I156" s="232"/>
      <c r="J156" s="233">
        <f t="shared" si="0"/>
        <v>0</v>
      </c>
      <c r="K156" s="229" t="s">
        <v>188</v>
      </c>
      <c r="L156" s="234"/>
      <c r="M156" s="250" t="s">
        <v>1</v>
      </c>
      <c r="N156" s="251" t="s">
        <v>38</v>
      </c>
      <c r="O156" s="252"/>
      <c r="P156" s="253">
        <f t="shared" si="1"/>
        <v>0</v>
      </c>
      <c r="Q156" s="253">
        <v>0</v>
      </c>
      <c r="R156" s="253">
        <f t="shared" si="2"/>
        <v>0</v>
      </c>
      <c r="S156" s="253">
        <v>0</v>
      </c>
      <c r="T156" s="254">
        <f t="shared" si="3"/>
        <v>0</v>
      </c>
      <c r="U156" s="34"/>
      <c r="V156" s="34"/>
      <c r="W156" s="34"/>
      <c r="X156" s="34"/>
      <c r="Y156" s="34"/>
      <c r="Z156" s="34"/>
      <c r="AA156" s="34"/>
      <c r="AB156" s="34"/>
      <c r="AC156" s="34"/>
      <c r="AD156" s="34"/>
      <c r="AE156" s="34"/>
      <c r="AR156" s="202" t="s">
        <v>216</v>
      </c>
      <c r="AT156" s="202" t="s">
        <v>212</v>
      </c>
      <c r="AU156" s="202" t="s">
        <v>81</v>
      </c>
      <c r="AY156" s="17" t="s">
        <v>181</v>
      </c>
      <c r="BE156" s="203">
        <f t="shared" si="4"/>
        <v>0</v>
      </c>
      <c r="BF156" s="203">
        <f t="shared" si="5"/>
        <v>0</v>
      </c>
      <c r="BG156" s="203">
        <f t="shared" si="6"/>
        <v>0</v>
      </c>
      <c r="BH156" s="203">
        <f t="shared" si="7"/>
        <v>0</v>
      </c>
      <c r="BI156" s="203">
        <f t="shared" si="8"/>
        <v>0</v>
      </c>
      <c r="BJ156" s="17" t="s">
        <v>81</v>
      </c>
      <c r="BK156" s="203">
        <f t="shared" si="9"/>
        <v>0</v>
      </c>
      <c r="BL156" s="17" t="s">
        <v>189</v>
      </c>
      <c r="BM156" s="202" t="s">
        <v>1195</v>
      </c>
    </row>
    <row r="157" spans="1:65" s="2" customFormat="1" ht="6.95" customHeight="1" x14ac:dyDescent="0.2">
      <c r="A157" s="34"/>
      <c r="B157" s="54"/>
      <c r="C157" s="55"/>
      <c r="D157" s="55"/>
      <c r="E157" s="55"/>
      <c r="F157" s="55"/>
      <c r="G157" s="55"/>
      <c r="H157" s="55"/>
      <c r="I157" s="55"/>
      <c r="J157" s="55"/>
      <c r="K157" s="55"/>
      <c r="L157" s="39"/>
      <c r="M157" s="34"/>
      <c r="O157" s="34"/>
      <c r="P157" s="34"/>
      <c r="Q157" s="34"/>
      <c r="R157" s="34"/>
      <c r="S157" s="34"/>
      <c r="T157" s="34"/>
      <c r="U157" s="34"/>
      <c r="V157" s="34"/>
      <c r="W157" s="34"/>
      <c r="X157" s="34"/>
      <c r="Y157" s="34"/>
      <c r="Z157" s="34"/>
      <c r="AA157" s="34"/>
      <c r="AB157" s="34"/>
      <c r="AC157" s="34"/>
      <c r="AD157" s="34"/>
      <c r="AE157" s="34"/>
    </row>
  </sheetData>
  <sheetProtection algorithmName="SHA-512" hashValue="581bBkNMcUGgMbbbypfHigtBgJokHCYJ5AnjYdvwpm+IsqSGVI79Lc4XvvmekUTnaH1erycrk5xHbuDzrVjQCw==" saltValue="AODUr7Sp8fhd7TW5+apWrA==" spinCount="100000" sheet="1" objects="1" scenarios="1" formatColumns="0" formatRows="0" autoFilter="0"/>
  <autoFilter ref="C122:K156" xr:uid="{00000000-0009-0000-0000-00000E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2:BM157"/>
  <sheetViews>
    <sheetView showGridLines="0" topLeftCell="A137" workbookViewId="0">
      <selection activeCell="K130" sqref="K130"/>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95"/>
      <c r="M2" s="295"/>
      <c r="N2" s="295"/>
      <c r="O2" s="295"/>
      <c r="P2" s="295"/>
      <c r="Q2" s="295"/>
      <c r="R2" s="295"/>
      <c r="S2" s="295"/>
      <c r="T2" s="295"/>
      <c r="U2" s="295"/>
      <c r="V2" s="295"/>
      <c r="AT2" s="17" t="s">
        <v>132</v>
      </c>
    </row>
    <row r="3" spans="1:46" s="1" customFormat="1" ht="6.95" customHeight="1" x14ac:dyDescent="0.2">
      <c r="B3" s="115"/>
      <c r="C3" s="116"/>
      <c r="D3" s="116"/>
      <c r="E3" s="116"/>
      <c r="F3" s="116"/>
      <c r="G3" s="116"/>
      <c r="H3" s="116"/>
      <c r="I3" s="116"/>
      <c r="J3" s="116"/>
      <c r="K3" s="116"/>
      <c r="L3" s="20"/>
      <c r="AT3" s="17" t="s">
        <v>83</v>
      </c>
    </row>
    <row r="4" spans="1:46" s="1" customFormat="1" ht="24.95" customHeight="1" x14ac:dyDescent="0.2">
      <c r="B4" s="20"/>
      <c r="D4" s="117" t="s">
        <v>155</v>
      </c>
      <c r="L4" s="20"/>
      <c r="M4" s="118" t="s">
        <v>10</v>
      </c>
      <c r="AT4" s="17" t="s">
        <v>4</v>
      </c>
    </row>
    <row r="5" spans="1:46" s="1" customFormat="1" ht="6.95" customHeight="1" x14ac:dyDescent="0.2">
      <c r="B5" s="20"/>
      <c r="L5" s="20"/>
    </row>
    <row r="6" spans="1:46" s="1" customFormat="1" ht="12" customHeight="1" x14ac:dyDescent="0.2">
      <c r="B6" s="20"/>
      <c r="D6" s="119" t="s">
        <v>16</v>
      </c>
      <c r="L6" s="20"/>
    </row>
    <row r="7" spans="1:46" s="1" customFormat="1" ht="16.5" customHeight="1" x14ac:dyDescent="0.2">
      <c r="B7" s="20"/>
      <c r="E7" s="311" t="str">
        <f>'Rekapitulace stavby'!K6</f>
        <v>16 -Oprava trati v úseku Praha Smíchov - Beroun Závodí</v>
      </c>
      <c r="F7" s="312"/>
      <c r="G7" s="312"/>
      <c r="H7" s="312"/>
      <c r="L7" s="20"/>
    </row>
    <row r="8" spans="1:46" s="1" customFormat="1" ht="12" customHeight="1" x14ac:dyDescent="0.2">
      <c r="B8" s="20"/>
      <c r="D8" s="119" t="s">
        <v>156</v>
      </c>
      <c r="L8" s="20"/>
    </row>
    <row r="9" spans="1:46" s="2" customFormat="1" ht="16.5" customHeight="1" x14ac:dyDescent="0.2">
      <c r="A9" s="34"/>
      <c r="B9" s="39"/>
      <c r="C9" s="34"/>
      <c r="D9" s="34"/>
      <c r="E9" s="311" t="s">
        <v>995</v>
      </c>
      <c r="F9" s="314"/>
      <c r="G9" s="314"/>
      <c r="H9" s="314"/>
      <c r="I9" s="34"/>
      <c r="J9" s="34"/>
      <c r="K9" s="34"/>
      <c r="L9" s="51"/>
      <c r="S9" s="34"/>
      <c r="T9" s="34"/>
      <c r="U9" s="34"/>
      <c r="V9" s="34"/>
      <c r="W9" s="34"/>
      <c r="X9" s="34"/>
      <c r="Y9" s="34"/>
      <c r="Z9" s="34"/>
      <c r="AA9" s="34"/>
      <c r="AB9" s="34"/>
      <c r="AC9" s="34"/>
      <c r="AD9" s="34"/>
      <c r="AE9" s="34"/>
    </row>
    <row r="10" spans="1:46" s="2" customFormat="1" ht="12" customHeight="1" x14ac:dyDescent="0.2">
      <c r="A10" s="34"/>
      <c r="B10" s="39"/>
      <c r="C10" s="34"/>
      <c r="D10" s="119" t="s">
        <v>486</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x14ac:dyDescent="0.2">
      <c r="A11" s="34"/>
      <c r="B11" s="39"/>
      <c r="C11" s="34"/>
      <c r="D11" s="34"/>
      <c r="E11" s="313" t="s">
        <v>1196</v>
      </c>
      <c r="F11" s="314"/>
      <c r="G11" s="314"/>
      <c r="H11" s="314"/>
      <c r="I11" s="34"/>
      <c r="J11" s="34"/>
      <c r="K11" s="34"/>
      <c r="L11" s="51"/>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x14ac:dyDescent="0.2">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x14ac:dyDescent="0.2">
      <c r="A14" s="34"/>
      <c r="B14" s="39"/>
      <c r="C14" s="34"/>
      <c r="D14" s="119" t="s">
        <v>20</v>
      </c>
      <c r="E14" s="34"/>
      <c r="F14" s="110" t="s">
        <v>21</v>
      </c>
      <c r="G14" s="34"/>
      <c r="H14" s="34"/>
      <c r="I14" s="119" t="s">
        <v>22</v>
      </c>
      <c r="J14" s="120" t="str">
        <f>'Rekapitulace stavby'!AN8</f>
        <v>4. 4. 2022</v>
      </c>
      <c r="K14" s="34"/>
      <c r="L14" s="51"/>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x14ac:dyDescent="0.2">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customHeight="1" x14ac:dyDescent="0.2">
      <c r="A17" s="34"/>
      <c r="B17" s="39"/>
      <c r="C17" s="34"/>
      <c r="D17" s="34"/>
      <c r="E17" s="110" t="str">
        <f>IF('Rekapitulace stavby'!E11="","",'Rekapitulace stavby'!E11)</f>
        <v xml:space="preserve"> </v>
      </c>
      <c r="F17" s="34"/>
      <c r="G17" s="34"/>
      <c r="H17" s="34"/>
      <c r="I17" s="119" t="s">
        <v>26</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x14ac:dyDescent="0.2">
      <c r="A19" s="34"/>
      <c r="B19" s="39"/>
      <c r="C19" s="34"/>
      <c r="D19" s="119" t="s">
        <v>27</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x14ac:dyDescent="0.2">
      <c r="A20" s="34"/>
      <c r="B20" s="39"/>
      <c r="C20" s="34"/>
      <c r="D20" s="34"/>
      <c r="E20" s="315" t="str">
        <f>'Rekapitulace stavby'!E14</f>
        <v>Vyplň údaj</v>
      </c>
      <c r="F20" s="316"/>
      <c r="G20" s="316"/>
      <c r="H20" s="316"/>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x14ac:dyDescent="0.2">
      <c r="A22" s="34"/>
      <c r="B22" s="39"/>
      <c r="C22" s="34"/>
      <c r="D22" s="119" t="s">
        <v>29</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x14ac:dyDescent="0.2">
      <c r="A23" s="34"/>
      <c r="B23" s="39"/>
      <c r="C23" s="34"/>
      <c r="D23" s="34"/>
      <c r="E23" s="110" t="str">
        <f>IF('Rekapitulace stavby'!E17="","",'Rekapitulace stavby'!E17)</f>
        <v xml:space="preserve"> </v>
      </c>
      <c r="F23" s="34"/>
      <c r="G23" s="34"/>
      <c r="H23" s="34"/>
      <c r="I23" s="119" t="s">
        <v>26</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x14ac:dyDescent="0.2">
      <c r="A25" s="34"/>
      <c r="B25" s="39"/>
      <c r="C25" s="34"/>
      <c r="D25" s="119" t="s">
        <v>31</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x14ac:dyDescent="0.2">
      <c r="A26" s="34"/>
      <c r="B26" s="39"/>
      <c r="C26" s="34"/>
      <c r="D26" s="34"/>
      <c r="E26" s="110" t="str">
        <f>IF('Rekapitulace stavby'!E20="","",'Rekapitulace stavby'!E20)</f>
        <v xml:space="preserve"> </v>
      </c>
      <c r="F26" s="34"/>
      <c r="G26" s="34"/>
      <c r="H26" s="34"/>
      <c r="I26" s="119" t="s">
        <v>26</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x14ac:dyDescent="0.2">
      <c r="A28" s="34"/>
      <c r="B28" s="39"/>
      <c r="C28" s="34"/>
      <c r="D28" s="119" t="s">
        <v>32</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x14ac:dyDescent="0.2">
      <c r="A29" s="121"/>
      <c r="B29" s="122"/>
      <c r="C29" s="121"/>
      <c r="D29" s="121"/>
      <c r="E29" s="317" t="s">
        <v>1</v>
      </c>
      <c r="F29" s="317"/>
      <c r="G29" s="317"/>
      <c r="H29" s="317"/>
      <c r="I29" s="121"/>
      <c r="J29" s="121"/>
      <c r="K29" s="121"/>
      <c r="L29" s="123"/>
      <c r="S29" s="121"/>
      <c r="T29" s="121"/>
      <c r="U29" s="121"/>
      <c r="V29" s="121"/>
      <c r="W29" s="121"/>
      <c r="X29" s="121"/>
      <c r="Y29" s="121"/>
      <c r="Z29" s="121"/>
      <c r="AA29" s="121"/>
      <c r="AB29" s="121"/>
      <c r="AC29" s="121"/>
      <c r="AD29" s="121"/>
      <c r="AE29" s="121"/>
    </row>
    <row r="30" spans="1:31" s="2" customFormat="1" ht="6.95" customHeight="1" x14ac:dyDescent="0.2">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x14ac:dyDescent="0.2">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x14ac:dyDescent="0.2">
      <c r="A32" s="34"/>
      <c r="B32" s="39"/>
      <c r="C32" s="34"/>
      <c r="D32" s="125" t="s">
        <v>33</v>
      </c>
      <c r="E32" s="34"/>
      <c r="F32" s="34"/>
      <c r="G32" s="34"/>
      <c r="H32" s="34"/>
      <c r="I32" s="34"/>
      <c r="J32" s="126">
        <f>ROUND(J127, 2)</f>
        <v>0</v>
      </c>
      <c r="K32" s="34"/>
      <c r="L32" s="51"/>
      <c r="S32" s="34"/>
      <c r="T32" s="34"/>
      <c r="U32" s="34"/>
      <c r="V32" s="34"/>
      <c r="W32" s="34"/>
      <c r="X32" s="34"/>
      <c r="Y32" s="34"/>
      <c r="Z32" s="34"/>
      <c r="AA32" s="34"/>
      <c r="AB32" s="34"/>
      <c r="AC32" s="34"/>
      <c r="AD32" s="34"/>
      <c r="AE32" s="34"/>
    </row>
    <row r="33" spans="1:31" s="2" customFormat="1" ht="6.95" customHeight="1" x14ac:dyDescent="0.2">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7" t="s">
        <v>35</v>
      </c>
      <c r="G34" s="34"/>
      <c r="H34" s="34"/>
      <c r="I34" s="127" t="s">
        <v>34</v>
      </c>
      <c r="J34" s="127" t="s">
        <v>36</v>
      </c>
      <c r="K34" s="34"/>
      <c r="L34" s="51"/>
      <c r="S34" s="34"/>
      <c r="T34" s="34"/>
      <c r="U34" s="34"/>
      <c r="V34" s="34"/>
      <c r="W34" s="34"/>
      <c r="X34" s="34"/>
      <c r="Y34" s="34"/>
      <c r="Z34" s="34"/>
      <c r="AA34" s="34"/>
      <c r="AB34" s="34"/>
      <c r="AC34" s="34"/>
      <c r="AD34" s="34"/>
      <c r="AE34" s="34"/>
    </row>
    <row r="35" spans="1:31" s="2" customFormat="1" ht="14.45" customHeight="1" x14ac:dyDescent="0.2">
      <c r="A35" s="34"/>
      <c r="B35" s="39"/>
      <c r="C35" s="34"/>
      <c r="D35" s="128" t="s">
        <v>37</v>
      </c>
      <c r="E35" s="119" t="s">
        <v>38</v>
      </c>
      <c r="F35" s="129">
        <f>ROUND((SUM(BE127:BE156)),  2)</f>
        <v>0</v>
      </c>
      <c r="G35" s="34"/>
      <c r="H35" s="34"/>
      <c r="I35" s="130">
        <v>0.21</v>
      </c>
      <c r="J35" s="129">
        <f>ROUND(((SUM(BE127:BE156))*I35),  2)</f>
        <v>0</v>
      </c>
      <c r="K35" s="34"/>
      <c r="L35" s="51"/>
      <c r="S35" s="34"/>
      <c r="T35" s="34"/>
      <c r="U35" s="34"/>
      <c r="V35" s="34"/>
      <c r="W35" s="34"/>
      <c r="X35" s="34"/>
      <c r="Y35" s="34"/>
      <c r="Z35" s="34"/>
      <c r="AA35" s="34"/>
      <c r="AB35" s="34"/>
      <c r="AC35" s="34"/>
      <c r="AD35" s="34"/>
      <c r="AE35" s="34"/>
    </row>
    <row r="36" spans="1:31" s="2" customFormat="1" ht="14.45" customHeight="1" x14ac:dyDescent="0.2">
      <c r="A36" s="34"/>
      <c r="B36" s="39"/>
      <c r="C36" s="34"/>
      <c r="D36" s="34"/>
      <c r="E36" s="119" t="s">
        <v>39</v>
      </c>
      <c r="F36" s="129">
        <f>ROUND((SUM(BF127:BF156)),  2)</f>
        <v>0</v>
      </c>
      <c r="G36" s="34"/>
      <c r="H36" s="34"/>
      <c r="I36" s="130">
        <v>0.15</v>
      </c>
      <c r="J36" s="129">
        <f>ROUND(((SUM(BF127:BF156))*I36),  2)</f>
        <v>0</v>
      </c>
      <c r="K36" s="34"/>
      <c r="L36" s="51"/>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9" t="s">
        <v>40</v>
      </c>
      <c r="F37" s="129">
        <f>ROUND((SUM(BG127:BG156)),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9" t="s">
        <v>41</v>
      </c>
      <c r="F38" s="129">
        <f>ROUND((SUM(BH127:BH156)),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9" t="s">
        <v>42</v>
      </c>
      <c r="F39" s="129">
        <f>ROUND((SUM(BI127:BI156)),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x14ac:dyDescent="0.2">
      <c r="A41" s="34"/>
      <c r="B41" s="39"/>
      <c r="C41" s="131"/>
      <c r="D41" s="132" t="s">
        <v>43</v>
      </c>
      <c r="E41" s="133"/>
      <c r="F41" s="133"/>
      <c r="G41" s="134" t="s">
        <v>44</v>
      </c>
      <c r="H41" s="135" t="s">
        <v>45</v>
      </c>
      <c r="I41" s="133"/>
      <c r="J41" s="136">
        <f>SUM(J32:J39)</f>
        <v>0</v>
      </c>
      <c r="K41" s="137"/>
      <c r="L41" s="51"/>
      <c r="S41" s="34"/>
      <c r="T41" s="34"/>
      <c r="U41" s="34"/>
      <c r="V41" s="34"/>
      <c r="W41" s="34"/>
      <c r="X41" s="34"/>
      <c r="Y41" s="34"/>
      <c r="Z41" s="34"/>
      <c r="AA41" s="34"/>
      <c r="AB41" s="34"/>
      <c r="AC41" s="34"/>
      <c r="AD41" s="34"/>
      <c r="AE41" s="34"/>
    </row>
    <row r="42" spans="1:31" s="2" customFormat="1" ht="14.45" customHeight="1" x14ac:dyDescent="0.2">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51"/>
      <c r="D50" s="138" t="s">
        <v>46</v>
      </c>
      <c r="E50" s="139"/>
      <c r="F50" s="139"/>
      <c r="G50" s="138" t="s">
        <v>47</v>
      </c>
      <c r="H50" s="139"/>
      <c r="I50" s="139"/>
      <c r="J50" s="139"/>
      <c r="K50" s="139"/>
      <c r="L50" s="51"/>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34"/>
      <c r="B61" s="39"/>
      <c r="C61" s="34"/>
      <c r="D61" s="140" t="s">
        <v>48</v>
      </c>
      <c r="E61" s="141"/>
      <c r="F61" s="142" t="s">
        <v>49</v>
      </c>
      <c r="G61" s="140" t="s">
        <v>48</v>
      </c>
      <c r="H61" s="141"/>
      <c r="I61" s="141"/>
      <c r="J61" s="143" t="s">
        <v>49</v>
      </c>
      <c r="K61" s="141"/>
      <c r="L61" s="51"/>
      <c r="S61" s="34"/>
      <c r="T61" s="34"/>
      <c r="U61" s="34"/>
      <c r="V61" s="34"/>
      <c r="W61" s="34"/>
      <c r="X61" s="34"/>
      <c r="Y61" s="34"/>
      <c r="Z61" s="34"/>
      <c r="AA61" s="34"/>
      <c r="AB61" s="34"/>
      <c r="AC61" s="34"/>
      <c r="AD61" s="34"/>
      <c r="AE61" s="34"/>
    </row>
    <row r="62" spans="1:31" x14ac:dyDescent="0.2">
      <c r="B62" s="20"/>
      <c r="L62" s="20"/>
    </row>
    <row r="63" spans="1:31" x14ac:dyDescent="0.2">
      <c r="B63" s="20"/>
      <c r="L63" s="20"/>
    </row>
    <row r="64" spans="1:31" x14ac:dyDescent="0.2">
      <c r="B64" s="20"/>
      <c r="L64" s="20"/>
    </row>
    <row r="65" spans="1:31" s="2" customFormat="1" ht="12.75" x14ac:dyDescent="0.2">
      <c r="A65" s="34"/>
      <c r="B65" s="39"/>
      <c r="C65" s="34"/>
      <c r="D65" s="138" t="s">
        <v>50</v>
      </c>
      <c r="E65" s="144"/>
      <c r="F65" s="144"/>
      <c r="G65" s="138" t="s">
        <v>51</v>
      </c>
      <c r="H65" s="144"/>
      <c r="I65" s="144"/>
      <c r="J65" s="144"/>
      <c r="K65" s="144"/>
      <c r="L65" s="51"/>
      <c r="S65" s="34"/>
      <c r="T65" s="34"/>
      <c r="U65" s="34"/>
      <c r="V65" s="34"/>
      <c r="W65" s="34"/>
      <c r="X65" s="34"/>
      <c r="Y65" s="34"/>
      <c r="Z65" s="34"/>
      <c r="AA65" s="34"/>
      <c r="AB65" s="34"/>
      <c r="AC65" s="34"/>
      <c r="AD65" s="34"/>
      <c r="AE65" s="34"/>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34"/>
      <c r="B76" s="39"/>
      <c r="C76" s="34"/>
      <c r="D76" s="140" t="s">
        <v>48</v>
      </c>
      <c r="E76" s="141"/>
      <c r="F76" s="142" t="s">
        <v>49</v>
      </c>
      <c r="G76" s="140" t="s">
        <v>48</v>
      </c>
      <c r="H76" s="141"/>
      <c r="I76" s="141"/>
      <c r="J76" s="143" t="s">
        <v>49</v>
      </c>
      <c r="K76" s="141"/>
      <c r="L76" s="51"/>
      <c r="S76" s="34"/>
      <c r="T76" s="34"/>
      <c r="U76" s="34"/>
      <c r="V76" s="34"/>
      <c r="W76" s="34"/>
      <c r="X76" s="34"/>
      <c r="Y76" s="34"/>
      <c r="Z76" s="34"/>
      <c r="AA76" s="34"/>
      <c r="AB76" s="34"/>
      <c r="AC76" s="34"/>
      <c r="AD76" s="34"/>
      <c r="AE76" s="34"/>
    </row>
    <row r="77" spans="1:31" s="2" customFormat="1" ht="14.45" customHeight="1" x14ac:dyDescent="0.2">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5" customHeight="1" x14ac:dyDescent="0.2">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x14ac:dyDescent="0.2">
      <c r="A82" s="34"/>
      <c r="B82" s="35"/>
      <c r="C82" s="23" t="s">
        <v>158</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x14ac:dyDescent="0.2">
      <c r="A85" s="34"/>
      <c r="B85" s="35"/>
      <c r="C85" s="36"/>
      <c r="D85" s="36"/>
      <c r="E85" s="309" t="str">
        <f>E7</f>
        <v>16 -Oprava trati v úseku Praha Smíchov - Beroun Závodí</v>
      </c>
      <c r="F85" s="310"/>
      <c r="G85" s="310"/>
      <c r="H85" s="310"/>
      <c r="I85" s="36"/>
      <c r="J85" s="36"/>
      <c r="K85" s="36"/>
      <c r="L85" s="51"/>
      <c r="S85" s="34"/>
      <c r="T85" s="34"/>
      <c r="U85" s="34"/>
      <c r="V85" s="34"/>
      <c r="W85" s="34"/>
      <c r="X85" s="34"/>
      <c r="Y85" s="34"/>
      <c r="Z85" s="34"/>
      <c r="AA85" s="34"/>
      <c r="AB85" s="34"/>
      <c r="AC85" s="34"/>
      <c r="AD85" s="34"/>
      <c r="AE85" s="34"/>
    </row>
    <row r="86" spans="1:31" s="1" customFormat="1" ht="12" customHeight="1" x14ac:dyDescent="0.2">
      <c r="B86" s="21"/>
      <c r="C86" s="29" t="s">
        <v>156</v>
      </c>
      <c r="D86" s="22"/>
      <c r="E86" s="22"/>
      <c r="F86" s="22"/>
      <c r="G86" s="22"/>
      <c r="H86" s="22"/>
      <c r="I86" s="22"/>
      <c r="J86" s="22"/>
      <c r="K86" s="22"/>
      <c r="L86" s="20"/>
    </row>
    <row r="87" spans="1:31" s="2" customFormat="1" ht="16.5" customHeight="1" x14ac:dyDescent="0.2">
      <c r="A87" s="34"/>
      <c r="B87" s="35"/>
      <c r="C87" s="36"/>
      <c r="D87" s="36"/>
      <c r="E87" s="309" t="s">
        <v>995</v>
      </c>
      <c r="F87" s="308"/>
      <c r="G87" s="308"/>
      <c r="H87" s="308"/>
      <c r="I87" s="36"/>
      <c r="J87" s="36"/>
      <c r="K87" s="36"/>
      <c r="L87" s="51"/>
      <c r="S87" s="34"/>
      <c r="T87" s="34"/>
      <c r="U87" s="34"/>
      <c r="V87" s="34"/>
      <c r="W87" s="34"/>
      <c r="X87" s="34"/>
      <c r="Y87" s="34"/>
      <c r="Z87" s="34"/>
      <c r="AA87" s="34"/>
      <c r="AB87" s="34"/>
      <c r="AC87" s="34"/>
      <c r="AD87" s="34"/>
      <c r="AE87" s="34"/>
    </row>
    <row r="88" spans="1:31" s="2" customFormat="1" ht="12" customHeight="1" x14ac:dyDescent="0.2">
      <c r="A88" s="34"/>
      <c r="B88" s="35"/>
      <c r="C88" s="29" t="s">
        <v>486</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x14ac:dyDescent="0.2">
      <c r="A89" s="34"/>
      <c r="B89" s="35"/>
      <c r="C89" s="36"/>
      <c r="D89" s="36"/>
      <c r="E89" s="270" t="str">
        <f>E11</f>
        <v>PS02b - URS-Osvětlení nástupiště Vráž u Berouna</v>
      </c>
      <c r="F89" s="308"/>
      <c r="G89" s="308"/>
      <c r="H89" s="308"/>
      <c r="I89" s="36"/>
      <c r="J89" s="36"/>
      <c r="K89" s="36"/>
      <c r="L89" s="51"/>
      <c r="S89" s="34"/>
      <c r="T89" s="34"/>
      <c r="U89" s="34"/>
      <c r="V89" s="34"/>
      <c r="W89" s="34"/>
      <c r="X89" s="34"/>
      <c r="Y89" s="34"/>
      <c r="Z89" s="34"/>
      <c r="AA89" s="34"/>
      <c r="AB89" s="34"/>
      <c r="AC89" s="34"/>
      <c r="AD89" s="34"/>
      <c r="AE89" s="34"/>
    </row>
    <row r="90" spans="1:31" s="2" customFormat="1" ht="6.95"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x14ac:dyDescent="0.2">
      <c r="A91" s="34"/>
      <c r="B91" s="35"/>
      <c r="C91" s="29" t="s">
        <v>20</v>
      </c>
      <c r="D91" s="36"/>
      <c r="E91" s="36"/>
      <c r="F91" s="27" t="str">
        <f>F14</f>
        <v xml:space="preserve"> </v>
      </c>
      <c r="G91" s="36"/>
      <c r="H91" s="36"/>
      <c r="I91" s="29" t="s">
        <v>22</v>
      </c>
      <c r="J91" s="66" t="str">
        <f>IF(J14="","",J14)</f>
        <v>4. 4. 2022</v>
      </c>
      <c r="K91" s="36"/>
      <c r="L91" s="51"/>
      <c r="S91" s="34"/>
      <c r="T91" s="34"/>
      <c r="U91" s="34"/>
      <c r="V91" s="34"/>
      <c r="W91" s="34"/>
      <c r="X91" s="34"/>
      <c r="Y91" s="34"/>
      <c r="Z91" s="34"/>
      <c r="AA91" s="34"/>
      <c r="AB91" s="34"/>
      <c r="AC91" s="34"/>
      <c r="AD91" s="34"/>
      <c r="AE91" s="34"/>
    </row>
    <row r="92" spans="1:31" s="2" customFormat="1" ht="6.95" customHeight="1" x14ac:dyDescent="0.2">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x14ac:dyDescent="0.2">
      <c r="A93" s="34"/>
      <c r="B93" s="35"/>
      <c r="C93" s="29" t="s">
        <v>24</v>
      </c>
      <c r="D93" s="36"/>
      <c r="E93" s="36"/>
      <c r="F93" s="27" t="str">
        <f>E17</f>
        <v xml:space="preserve"> </v>
      </c>
      <c r="G93" s="36"/>
      <c r="H93" s="36"/>
      <c r="I93" s="29" t="s">
        <v>29</v>
      </c>
      <c r="J93" s="32" t="str">
        <f>E23</f>
        <v xml:space="preserve"> </v>
      </c>
      <c r="K93" s="36"/>
      <c r="L93" s="51"/>
      <c r="S93" s="34"/>
      <c r="T93" s="34"/>
      <c r="U93" s="34"/>
      <c r="V93" s="34"/>
      <c r="W93" s="34"/>
      <c r="X93" s="34"/>
      <c r="Y93" s="34"/>
      <c r="Z93" s="34"/>
      <c r="AA93" s="34"/>
      <c r="AB93" s="34"/>
      <c r="AC93" s="34"/>
      <c r="AD93" s="34"/>
      <c r="AE93" s="34"/>
    </row>
    <row r="94" spans="1:31" s="2" customFormat="1" ht="15.2" customHeight="1" x14ac:dyDescent="0.2">
      <c r="A94" s="34"/>
      <c r="B94" s="35"/>
      <c r="C94" s="29" t="s">
        <v>27</v>
      </c>
      <c r="D94" s="36"/>
      <c r="E94" s="36"/>
      <c r="F94" s="27" t="str">
        <f>IF(E20="","",E20)</f>
        <v>Vyplň údaj</v>
      </c>
      <c r="G94" s="36"/>
      <c r="H94" s="36"/>
      <c r="I94" s="29" t="s">
        <v>31</v>
      </c>
      <c r="J94" s="32" t="str">
        <f>E26</f>
        <v xml:space="preserve"> </v>
      </c>
      <c r="K94" s="36"/>
      <c r="L94" s="51"/>
      <c r="S94" s="34"/>
      <c r="T94" s="34"/>
      <c r="U94" s="34"/>
      <c r="V94" s="34"/>
      <c r="W94" s="34"/>
      <c r="X94" s="34"/>
      <c r="Y94" s="34"/>
      <c r="Z94" s="34"/>
      <c r="AA94" s="34"/>
      <c r="AB94" s="34"/>
      <c r="AC94" s="34"/>
      <c r="AD94" s="34"/>
      <c r="AE94" s="34"/>
    </row>
    <row r="95" spans="1:31" s="2" customFormat="1" ht="10.35"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x14ac:dyDescent="0.2">
      <c r="A96" s="34"/>
      <c r="B96" s="35"/>
      <c r="C96" s="149" t="s">
        <v>159</v>
      </c>
      <c r="D96" s="150"/>
      <c r="E96" s="150"/>
      <c r="F96" s="150"/>
      <c r="G96" s="150"/>
      <c r="H96" s="150"/>
      <c r="I96" s="150"/>
      <c r="J96" s="151" t="s">
        <v>160</v>
      </c>
      <c r="K96" s="150"/>
      <c r="L96" s="51"/>
      <c r="S96" s="34"/>
      <c r="T96" s="34"/>
      <c r="U96" s="34"/>
      <c r="V96" s="34"/>
      <c r="W96" s="34"/>
      <c r="X96" s="34"/>
      <c r="Y96" s="34"/>
      <c r="Z96" s="34"/>
      <c r="AA96" s="34"/>
      <c r="AB96" s="34"/>
      <c r="AC96" s="34"/>
      <c r="AD96" s="34"/>
      <c r="AE96" s="34"/>
    </row>
    <row r="97" spans="1:47" s="2" customFormat="1" ht="10.35" customHeight="1" x14ac:dyDescent="0.2">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x14ac:dyDescent="0.2">
      <c r="A98" s="34"/>
      <c r="B98" s="35"/>
      <c r="C98" s="152" t="s">
        <v>161</v>
      </c>
      <c r="D98" s="36"/>
      <c r="E98" s="36"/>
      <c r="F98" s="36"/>
      <c r="G98" s="36"/>
      <c r="H98" s="36"/>
      <c r="I98" s="36"/>
      <c r="J98" s="84">
        <f>J127</f>
        <v>0</v>
      </c>
      <c r="K98" s="36"/>
      <c r="L98" s="51"/>
      <c r="S98" s="34"/>
      <c r="T98" s="34"/>
      <c r="U98" s="34"/>
      <c r="V98" s="34"/>
      <c r="W98" s="34"/>
      <c r="X98" s="34"/>
      <c r="Y98" s="34"/>
      <c r="Z98" s="34"/>
      <c r="AA98" s="34"/>
      <c r="AB98" s="34"/>
      <c r="AC98" s="34"/>
      <c r="AD98" s="34"/>
      <c r="AE98" s="34"/>
      <c r="AU98" s="17" t="s">
        <v>162</v>
      </c>
    </row>
    <row r="99" spans="1:47" s="9" customFormat="1" ht="24.95" customHeight="1" x14ac:dyDescent="0.2">
      <c r="B99" s="153"/>
      <c r="C99" s="154"/>
      <c r="D99" s="155" t="s">
        <v>163</v>
      </c>
      <c r="E99" s="156"/>
      <c r="F99" s="156"/>
      <c r="G99" s="156"/>
      <c r="H99" s="156"/>
      <c r="I99" s="156"/>
      <c r="J99" s="157">
        <f>J132</f>
        <v>0</v>
      </c>
      <c r="K99" s="154"/>
      <c r="L99" s="158"/>
    </row>
    <row r="100" spans="1:47" s="10" customFormat="1" ht="19.899999999999999" customHeight="1" x14ac:dyDescent="0.2">
      <c r="B100" s="159"/>
      <c r="C100" s="104"/>
      <c r="D100" s="160" t="s">
        <v>1085</v>
      </c>
      <c r="E100" s="161"/>
      <c r="F100" s="161"/>
      <c r="G100" s="161"/>
      <c r="H100" s="161"/>
      <c r="I100" s="161"/>
      <c r="J100" s="162">
        <f>J133</f>
        <v>0</v>
      </c>
      <c r="K100" s="104"/>
      <c r="L100" s="163"/>
    </row>
    <row r="101" spans="1:47" s="9" customFormat="1" ht="24.95" customHeight="1" x14ac:dyDescent="0.2">
      <c r="B101" s="153"/>
      <c r="C101" s="154"/>
      <c r="D101" s="155" t="s">
        <v>1086</v>
      </c>
      <c r="E101" s="156"/>
      <c r="F101" s="156"/>
      <c r="G101" s="156"/>
      <c r="H101" s="156"/>
      <c r="I101" s="156"/>
      <c r="J101" s="157">
        <f>J135</f>
        <v>0</v>
      </c>
      <c r="K101" s="154"/>
      <c r="L101" s="158"/>
    </row>
    <row r="102" spans="1:47" s="10" customFormat="1" ht="19.899999999999999" customHeight="1" x14ac:dyDescent="0.2">
      <c r="B102" s="159"/>
      <c r="C102" s="104"/>
      <c r="D102" s="160" t="s">
        <v>1087</v>
      </c>
      <c r="E102" s="161"/>
      <c r="F102" s="161"/>
      <c r="G102" s="161"/>
      <c r="H102" s="161"/>
      <c r="I102" s="161"/>
      <c r="J102" s="162">
        <f>J136</f>
        <v>0</v>
      </c>
      <c r="K102" s="104"/>
      <c r="L102" s="163"/>
    </row>
    <row r="103" spans="1:47" s="10" customFormat="1" ht="19.899999999999999" customHeight="1" x14ac:dyDescent="0.2">
      <c r="B103" s="159"/>
      <c r="C103" s="104"/>
      <c r="D103" s="160" t="s">
        <v>1088</v>
      </c>
      <c r="E103" s="161"/>
      <c r="F103" s="161"/>
      <c r="G103" s="161"/>
      <c r="H103" s="161"/>
      <c r="I103" s="161"/>
      <c r="J103" s="162">
        <f>J138</f>
        <v>0</v>
      </c>
      <c r="K103" s="104"/>
      <c r="L103" s="163"/>
    </row>
    <row r="104" spans="1:47" s="9" customFormat="1" ht="24.95" customHeight="1" x14ac:dyDescent="0.2">
      <c r="B104" s="153"/>
      <c r="C104" s="154"/>
      <c r="D104" s="155" t="s">
        <v>165</v>
      </c>
      <c r="E104" s="156"/>
      <c r="F104" s="156"/>
      <c r="G104" s="156"/>
      <c r="H104" s="156"/>
      <c r="I104" s="156"/>
      <c r="J104" s="157">
        <f>J145</f>
        <v>0</v>
      </c>
      <c r="K104" s="154"/>
      <c r="L104" s="158"/>
    </row>
    <row r="105" spans="1:47" s="9" customFormat="1" ht="24.95" customHeight="1" x14ac:dyDescent="0.2">
      <c r="B105" s="153"/>
      <c r="C105" s="154"/>
      <c r="D105" s="155" t="s">
        <v>1089</v>
      </c>
      <c r="E105" s="156"/>
      <c r="F105" s="156"/>
      <c r="G105" s="156"/>
      <c r="H105" s="156"/>
      <c r="I105" s="156"/>
      <c r="J105" s="157">
        <f>J148</f>
        <v>0</v>
      </c>
      <c r="K105" s="154"/>
      <c r="L105" s="158"/>
    </row>
    <row r="106" spans="1:47" s="2" customFormat="1" ht="21.75" customHeight="1" x14ac:dyDescent="0.2">
      <c r="A106" s="34"/>
      <c r="B106" s="35"/>
      <c r="C106" s="36"/>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47" s="2" customFormat="1" ht="6.95" customHeight="1" x14ac:dyDescent="0.2">
      <c r="A107" s="34"/>
      <c r="B107" s="54"/>
      <c r="C107" s="55"/>
      <c r="D107" s="55"/>
      <c r="E107" s="55"/>
      <c r="F107" s="55"/>
      <c r="G107" s="55"/>
      <c r="H107" s="55"/>
      <c r="I107" s="55"/>
      <c r="J107" s="55"/>
      <c r="K107" s="55"/>
      <c r="L107" s="51"/>
      <c r="S107" s="34"/>
      <c r="T107" s="34"/>
      <c r="U107" s="34"/>
      <c r="V107" s="34"/>
      <c r="W107" s="34"/>
      <c r="X107" s="34"/>
      <c r="Y107" s="34"/>
      <c r="Z107" s="34"/>
      <c r="AA107" s="34"/>
      <c r="AB107" s="34"/>
      <c r="AC107" s="34"/>
      <c r="AD107" s="34"/>
      <c r="AE107" s="34"/>
    </row>
    <row r="111" spans="1:47" s="2" customFormat="1" ht="6.95" customHeight="1" x14ac:dyDescent="0.2">
      <c r="A111" s="34"/>
      <c r="B111" s="56"/>
      <c r="C111" s="57"/>
      <c r="D111" s="57"/>
      <c r="E111" s="57"/>
      <c r="F111" s="57"/>
      <c r="G111" s="57"/>
      <c r="H111" s="57"/>
      <c r="I111" s="57"/>
      <c r="J111" s="57"/>
      <c r="K111" s="57"/>
      <c r="L111" s="51"/>
      <c r="S111" s="34"/>
      <c r="T111" s="34"/>
      <c r="U111" s="34"/>
      <c r="V111" s="34"/>
      <c r="W111" s="34"/>
      <c r="X111" s="34"/>
      <c r="Y111" s="34"/>
      <c r="Z111" s="34"/>
      <c r="AA111" s="34"/>
      <c r="AB111" s="34"/>
      <c r="AC111" s="34"/>
      <c r="AD111" s="34"/>
      <c r="AE111" s="34"/>
    </row>
    <row r="112" spans="1:47" s="2" customFormat="1" ht="24.95" customHeight="1" x14ac:dyDescent="0.2">
      <c r="A112" s="34"/>
      <c r="B112" s="35"/>
      <c r="C112" s="23" t="s">
        <v>166</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6.95" customHeight="1" x14ac:dyDescent="0.2">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2" customHeight="1" x14ac:dyDescent="0.2">
      <c r="A114" s="34"/>
      <c r="B114" s="35"/>
      <c r="C114" s="29" t="s">
        <v>16</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6.5" customHeight="1" x14ac:dyDescent="0.2">
      <c r="A115" s="34"/>
      <c r="B115" s="35"/>
      <c r="C115" s="36"/>
      <c r="D115" s="36"/>
      <c r="E115" s="309" t="str">
        <f>E7</f>
        <v>16 -Oprava trati v úseku Praha Smíchov - Beroun Závodí</v>
      </c>
      <c r="F115" s="310"/>
      <c r="G115" s="310"/>
      <c r="H115" s="310"/>
      <c r="I115" s="36"/>
      <c r="J115" s="36"/>
      <c r="K115" s="36"/>
      <c r="L115" s="51"/>
      <c r="S115" s="34"/>
      <c r="T115" s="34"/>
      <c r="U115" s="34"/>
      <c r="V115" s="34"/>
      <c r="W115" s="34"/>
      <c r="X115" s="34"/>
      <c r="Y115" s="34"/>
      <c r="Z115" s="34"/>
      <c r="AA115" s="34"/>
      <c r="AB115" s="34"/>
      <c r="AC115" s="34"/>
      <c r="AD115" s="34"/>
      <c r="AE115" s="34"/>
    </row>
    <row r="116" spans="1:65" s="1" customFormat="1" ht="12" customHeight="1" x14ac:dyDescent="0.2">
      <c r="B116" s="21"/>
      <c r="C116" s="29" t="s">
        <v>156</v>
      </c>
      <c r="D116" s="22"/>
      <c r="E116" s="22"/>
      <c r="F116" s="22"/>
      <c r="G116" s="22"/>
      <c r="H116" s="22"/>
      <c r="I116" s="22"/>
      <c r="J116" s="22"/>
      <c r="K116" s="22"/>
      <c r="L116" s="20"/>
    </row>
    <row r="117" spans="1:65" s="2" customFormat="1" ht="16.5" customHeight="1" x14ac:dyDescent="0.2">
      <c r="A117" s="34"/>
      <c r="B117" s="35"/>
      <c r="C117" s="36"/>
      <c r="D117" s="36"/>
      <c r="E117" s="309" t="s">
        <v>995</v>
      </c>
      <c r="F117" s="308"/>
      <c r="G117" s="308"/>
      <c r="H117" s="308"/>
      <c r="I117" s="36"/>
      <c r="J117" s="36"/>
      <c r="K117" s="36"/>
      <c r="L117" s="51"/>
      <c r="S117" s="34"/>
      <c r="T117" s="34"/>
      <c r="U117" s="34"/>
      <c r="V117" s="34"/>
      <c r="W117" s="34"/>
      <c r="X117" s="34"/>
      <c r="Y117" s="34"/>
      <c r="Z117" s="34"/>
      <c r="AA117" s="34"/>
      <c r="AB117" s="34"/>
      <c r="AC117" s="34"/>
      <c r="AD117" s="34"/>
      <c r="AE117" s="34"/>
    </row>
    <row r="118" spans="1:65" s="2" customFormat="1" ht="12" customHeight="1" x14ac:dyDescent="0.2">
      <c r="A118" s="34"/>
      <c r="B118" s="35"/>
      <c r="C118" s="29" t="s">
        <v>486</v>
      </c>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6.5" customHeight="1" x14ac:dyDescent="0.2">
      <c r="A119" s="34"/>
      <c r="B119" s="35"/>
      <c r="C119" s="36"/>
      <c r="D119" s="36"/>
      <c r="E119" s="270" t="str">
        <f>E11</f>
        <v>PS02b - URS-Osvětlení nástupiště Vráž u Berouna</v>
      </c>
      <c r="F119" s="308"/>
      <c r="G119" s="308"/>
      <c r="H119" s="308"/>
      <c r="I119" s="36"/>
      <c r="J119" s="36"/>
      <c r="K119" s="36"/>
      <c r="L119" s="51"/>
      <c r="S119" s="34"/>
      <c r="T119" s="34"/>
      <c r="U119" s="34"/>
      <c r="V119" s="34"/>
      <c r="W119" s="34"/>
      <c r="X119" s="34"/>
      <c r="Y119" s="34"/>
      <c r="Z119" s="34"/>
      <c r="AA119" s="34"/>
      <c r="AB119" s="34"/>
      <c r="AC119" s="34"/>
      <c r="AD119" s="34"/>
      <c r="AE119" s="34"/>
    </row>
    <row r="120" spans="1:65" s="2" customFormat="1" ht="6.95" customHeight="1" x14ac:dyDescent="0.2">
      <c r="A120" s="34"/>
      <c r="B120" s="35"/>
      <c r="C120" s="36"/>
      <c r="D120" s="36"/>
      <c r="E120" s="36"/>
      <c r="F120" s="36"/>
      <c r="G120" s="36"/>
      <c r="H120" s="36"/>
      <c r="I120" s="36"/>
      <c r="J120" s="36"/>
      <c r="K120" s="36"/>
      <c r="L120" s="51"/>
      <c r="S120" s="34"/>
      <c r="T120" s="34"/>
      <c r="U120" s="34"/>
      <c r="V120" s="34"/>
      <c r="W120" s="34"/>
      <c r="X120" s="34"/>
      <c r="Y120" s="34"/>
      <c r="Z120" s="34"/>
      <c r="AA120" s="34"/>
      <c r="AB120" s="34"/>
      <c r="AC120" s="34"/>
      <c r="AD120" s="34"/>
      <c r="AE120" s="34"/>
    </row>
    <row r="121" spans="1:65" s="2" customFormat="1" ht="12" customHeight="1" x14ac:dyDescent="0.2">
      <c r="A121" s="34"/>
      <c r="B121" s="35"/>
      <c r="C121" s="29" t="s">
        <v>20</v>
      </c>
      <c r="D121" s="36"/>
      <c r="E121" s="36"/>
      <c r="F121" s="27" t="str">
        <f>F14</f>
        <v xml:space="preserve"> </v>
      </c>
      <c r="G121" s="36"/>
      <c r="H121" s="36"/>
      <c r="I121" s="29" t="s">
        <v>22</v>
      </c>
      <c r="J121" s="66" t="str">
        <f>IF(J14="","",J14)</f>
        <v>4. 4. 2022</v>
      </c>
      <c r="K121" s="36"/>
      <c r="L121" s="51"/>
      <c r="S121" s="34"/>
      <c r="T121" s="34"/>
      <c r="U121" s="34"/>
      <c r="V121" s="34"/>
      <c r="W121" s="34"/>
      <c r="X121" s="34"/>
      <c r="Y121" s="34"/>
      <c r="Z121" s="34"/>
      <c r="AA121" s="34"/>
      <c r="AB121" s="34"/>
      <c r="AC121" s="34"/>
      <c r="AD121" s="34"/>
      <c r="AE121" s="34"/>
    </row>
    <row r="122" spans="1:65" s="2" customFormat="1" ht="6.95" customHeight="1" x14ac:dyDescent="0.2">
      <c r="A122" s="34"/>
      <c r="B122" s="35"/>
      <c r="C122" s="36"/>
      <c r="D122" s="36"/>
      <c r="E122" s="36"/>
      <c r="F122" s="36"/>
      <c r="G122" s="36"/>
      <c r="H122" s="36"/>
      <c r="I122" s="36"/>
      <c r="J122" s="36"/>
      <c r="K122" s="36"/>
      <c r="L122" s="51"/>
      <c r="S122" s="34"/>
      <c r="T122" s="34"/>
      <c r="U122" s="34"/>
      <c r="V122" s="34"/>
      <c r="W122" s="34"/>
      <c r="X122" s="34"/>
      <c r="Y122" s="34"/>
      <c r="Z122" s="34"/>
      <c r="AA122" s="34"/>
      <c r="AB122" s="34"/>
      <c r="AC122" s="34"/>
      <c r="AD122" s="34"/>
      <c r="AE122" s="34"/>
    </row>
    <row r="123" spans="1:65" s="2" customFormat="1" ht="15.2" customHeight="1" x14ac:dyDescent="0.2">
      <c r="A123" s="34"/>
      <c r="B123" s="35"/>
      <c r="C123" s="29" t="s">
        <v>24</v>
      </c>
      <c r="D123" s="36"/>
      <c r="E123" s="36"/>
      <c r="F123" s="27" t="str">
        <f>E17</f>
        <v xml:space="preserve"> </v>
      </c>
      <c r="G123" s="36"/>
      <c r="H123" s="36"/>
      <c r="I123" s="29" t="s">
        <v>29</v>
      </c>
      <c r="J123" s="32" t="str">
        <f>E23</f>
        <v xml:space="preserve"> </v>
      </c>
      <c r="K123" s="36"/>
      <c r="L123" s="51"/>
      <c r="S123" s="34"/>
      <c r="T123" s="34"/>
      <c r="U123" s="34"/>
      <c r="V123" s="34"/>
      <c r="W123" s="34"/>
      <c r="X123" s="34"/>
      <c r="Y123" s="34"/>
      <c r="Z123" s="34"/>
      <c r="AA123" s="34"/>
      <c r="AB123" s="34"/>
      <c r="AC123" s="34"/>
      <c r="AD123" s="34"/>
      <c r="AE123" s="34"/>
    </row>
    <row r="124" spans="1:65" s="2" customFormat="1" ht="15.2" customHeight="1" x14ac:dyDescent="0.2">
      <c r="A124" s="34"/>
      <c r="B124" s="35"/>
      <c r="C124" s="29" t="s">
        <v>27</v>
      </c>
      <c r="D124" s="36"/>
      <c r="E124" s="36"/>
      <c r="F124" s="27" t="str">
        <f>IF(E20="","",E20)</f>
        <v>Vyplň údaj</v>
      </c>
      <c r="G124" s="36"/>
      <c r="H124" s="36"/>
      <c r="I124" s="29" t="s">
        <v>31</v>
      </c>
      <c r="J124" s="32" t="str">
        <f>E26</f>
        <v xml:space="preserve"> </v>
      </c>
      <c r="K124" s="36"/>
      <c r="L124" s="51"/>
      <c r="S124" s="34"/>
      <c r="T124" s="34"/>
      <c r="U124" s="34"/>
      <c r="V124" s="34"/>
      <c r="W124" s="34"/>
      <c r="X124" s="34"/>
      <c r="Y124" s="34"/>
      <c r="Z124" s="34"/>
      <c r="AA124" s="34"/>
      <c r="AB124" s="34"/>
      <c r="AC124" s="34"/>
      <c r="AD124" s="34"/>
      <c r="AE124" s="34"/>
    </row>
    <row r="125" spans="1:65" s="2" customFormat="1" ht="10.35" customHeight="1" x14ac:dyDescent="0.2">
      <c r="A125" s="34"/>
      <c r="B125" s="35"/>
      <c r="C125" s="36"/>
      <c r="D125" s="36"/>
      <c r="E125" s="36"/>
      <c r="F125" s="36"/>
      <c r="G125" s="36"/>
      <c r="H125" s="36"/>
      <c r="I125" s="36"/>
      <c r="J125" s="36"/>
      <c r="K125" s="36"/>
      <c r="L125" s="51"/>
      <c r="S125" s="34"/>
      <c r="T125" s="34"/>
      <c r="U125" s="34"/>
      <c r="V125" s="34"/>
      <c r="W125" s="34"/>
      <c r="X125" s="34"/>
      <c r="Y125" s="34"/>
      <c r="Z125" s="34"/>
      <c r="AA125" s="34"/>
      <c r="AB125" s="34"/>
      <c r="AC125" s="34"/>
      <c r="AD125" s="34"/>
      <c r="AE125" s="34"/>
    </row>
    <row r="126" spans="1:65" s="11" customFormat="1" ht="29.25" customHeight="1" x14ac:dyDescent="0.2">
      <c r="A126" s="164"/>
      <c r="B126" s="165"/>
      <c r="C126" s="166" t="s">
        <v>167</v>
      </c>
      <c r="D126" s="167" t="s">
        <v>58</v>
      </c>
      <c r="E126" s="167" t="s">
        <v>54</v>
      </c>
      <c r="F126" s="167" t="s">
        <v>55</v>
      </c>
      <c r="G126" s="167" t="s">
        <v>168</v>
      </c>
      <c r="H126" s="167" t="s">
        <v>169</v>
      </c>
      <c r="I126" s="167" t="s">
        <v>170</v>
      </c>
      <c r="J126" s="167" t="s">
        <v>160</v>
      </c>
      <c r="K126" s="168" t="s">
        <v>171</v>
      </c>
      <c r="L126" s="169"/>
      <c r="M126" s="75" t="s">
        <v>1</v>
      </c>
      <c r="N126" s="76" t="s">
        <v>37</v>
      </c>
      <c r="O126" s="76" t="s">
        <v>172</v>
      </c>
      <c r="P126" s="76" t="s">
        <v>173</v>
      </c>
      <c r="Q126" s="76" t="s">
        <v>174</v>
      </c>
      <c r="R126" s="76" t="s">
        <v>175</v>
      </c>
      <c r="S126" s="76" t="s">
        <v>176</v>
      </c>
      <c r="T126" s="77" t="s">
        <v>177</v>
      </c>
      <c r="U126" s="164"/>
      <c r="V126" s="164"/>
      <c r="W126" s="164"/>
      <c r="X126" s="164"/>
      <c r="Y126" s="164"/>
      <c r="Z126" s="164"/>
      <c r="AA126" s="164"/>
      <c r="AB126" s="164"/>
      <c r="AC126" s="164"/>
      <c r="AD126" s="164"/>
      <c r="AE126" s="164"/>
    </row>
    <row r="127" spans="1:65" s="2" customFormat="1" ht="22.9" customHeight="1" x14ac:dyDescent="0.25">
      <c r="A127" s="34"/>
      <c r="B127" s="35"/>
      <c r="C127" s="82" t="s">
        <v>178</v>
      </c>
      <c r="D127" s="36"/>
      <c r="E127" s="36"/>
      <c r="F127" s="36"/>
      <c r="G127" s="36"/>
      <c r="H127" s="36"/>
      <c r="I127" s="36"/>
      <c r="J127" s="170">
        <f>BK127</f>
        <v>0</v>
      </c>
      <c r="K127" s="36"/>
      <c r="L127" s="39"/>
      <c r="M127" s="78"/>
      <c r="N127" s="171"/>
      <c r="O127" s="79"/>
      <c r="P127" s="172">
        <f>P128+SUM(P129:P132)+P135+P145+P148</f>
        <v>0</v>
      </c>
      <c r="Q127" s="79"/>
      <c r="R127" s="172">
        <f>R128+SUM(R129:R132)+R135+R145+R148</f>
        <v>26.532019999999999</v>
      </c>
      <c r="S127" s="79"/>
      <c r="T127" s="173">
        <f>T128+SUM(T129:T132)+T135+T145+T148</f>
        <v>0</v>
      </c>
      <c r="U127" s="34"/>
      <c r="V127" s="34"/>
      <c r="W127" s="34"/>
      <c r="X127" s="34"/>
      <c r="Y127" s="34"/>
      <c r="Z127" s="34"/>
      <c r="AA127" s="34"/>
      <c r="AB127" s="34"/>
      <c r="AC127" s="34"/>
      <c r="AD127" s="34"/>
      <c r="AE127" s="34"/>
      <c r="AT127" s="17" t="s">
        <v>72</v>
      </c>
      <c r="AU127" s="17" t="s">
        <v>162</v>
      </c>
      <c r="BK127" s="174">
        <f>BK128+SUM(BK129:BK132)+BK135+BK145+BK148</f>
        <v>0</v>
      </c>
    </row>
    <row r="128" spans="1:65" s="2" customFormat="1" ht="16.5" customHeight="1" x14ac:dyDescent="0.2">
      <c r="A128" s="34"/>
      <c r="B128" s="35"/>
      <c r="C128" s="227" t="s">
        <v>81</v>
      </c>
      <c r="D128" s="227" t="s">
        <v>212</v>
      </c>
      <c r="E128" s="228" t="s">
        <v>1090</v>
      </c>
      <c r="F128" s="229" t="s">
        <v>1091</v>
      </c>
      <c r="G128" s="230" t="s">
        <v>222</v>
      </c>
      <c r="H128" s="231">
        <v>150</v>
      </c>
      <c r="I128" s="232"/>
      <c r="J128" s="233">
        <f>ROUND(I128*H128,2)</f>
        <v>0</v>
      </c>
      <c r="K128" s="261" t="s">
        <v>1400</v>
      </c>
      <c r="L128" s="234"/>
      <c r="M128" s="235" t="s">
        <v>1</v>
      </c>
      <c r="N128" s="236" t="s">
        <v>38</v>
      </c>
      <c r="O128" s="71"/>
      <c r="P128" s="200">
        <f>O128*H128</f>
        <v>0</v>
      </c>
      <c r="Q128" s="200">
        <v>3.0000000000000001E-3</v>
      </c>
      <c r="R128" s="200">
        <f>Q128*H128</f>
        <v>0.45</v>
      </c>
      <c r="S128" s="200">
        <v>0</v>
      </c>
      <c r="T128" s="201">
        <f>S128*H128</f>
        <v>0</v>
      </c>
      <c r="U128" s="34"/>
      <c r="V128" s="34"/>
      <c r="W128" s="34"/>
      <c r="X128" s="34"/>
      <c r="Y128" s="34"/>
      <c r="Z128" s="34"/>
      <c r="AA128" s="34"/>
      <c r="AB128" s="34"/>
      <c r="AC128" s="34"/>
      <c r="AD128" s="34"/>
      <c r="AE128" s="34"/>
      <c r="AR128" s="202" t="s">
        <v>216</v>
      </c>
      <c r="AT128" s="202" t="s">
        <v>212</v>
      </c>
      <c r="AU128" s="202" t="s">
        <v>73</v>
      </c>
      <c r="AY128" s="17" t="s">
        <v>181</v>
      </c>
      <c r="BE128" s="203">
        <f>IF(N128="základní",J128,0)</f>
        <v>0</v>
      </c>
      <c r="BF128" s="203">
        <f>IF(N128="snížená",J128,0)</f>
        <v>0</v>
      </c>
      <c r="BG128" s="203">
        <f>IF(N128="zákl. přenesená",J128,0)</f>
        <v>0</v>
      </c>
      <c r="BH128" s="203">
        <f>IF(N128="sníž. přenesená",J128,0)</f>
        <v>0</v>
      </c>
      <c r="BI128" s="203">
        <f>IF(N128="nulová",J128,0)</f>
        <v>0</v>
      </c>
      <c r="BJ128" s="17" t="s">
        <v>81</v>
      </c>
      <c r="BK128" s="203">
        <f>ROUND(I128*H128,2)</f>
        <v>0</v>
      </c>
      <c r="BL128" s="17" t="s">
        <v>189</v>
      </c>
      <c r="BM128" s="202" t="s">
        <v>1197</v>
      </c>
    </row>
    <row r="129" spans="1:65" s="2" customFormat="1" ht="16.5" customHeight="1" x14ac:dyDescent="0.2">
      <c r="A129" s="34"/>
      <c r="B129" s="35"/>
      <c r="C129" s="227" t="s">
        <v>83</v>
      </c>
      <c r="D129" s="227" t="s">
        <v>212</v>
      </c>
      <c r="E129" s="228" t="s">
        <v>1093</v>
      </c>
      <c r="F129" s="229" t="s">
        <v>1094</v>
      </c>
      <c r="G129" s="230" t="s">
        <v>196</v>
      </c>
      <c r="H129" s="231">
        <v>1.8</v>
      </c>
      <c r="I129" s="232"/>
      <c r="J129" s="233">
        <f>ROUND(I129*H129,2)</f>
        <v>0</v>
      </c>
      <c r="K129" s="261" t="s">
        <v>1400</v>
      </c>
      <c r="L129" s="234"/>
      <c r="M129" s="235" t="s">
        <v>1</v>
      </c>
      <c r="N129" s="236" t="s">
        <v>38</v>
      </c>
      <c r="O129" s="71"/>
      <c r="P129" s="200">
        <f>O129*H129</f>
        <v>0</v>
      </c>
      <c r="Q129" s="200">
        <v>2.234</v>
      </c>
      <c r="R129" s="200">
        <f>Q129*H129</f>
        <v>4.0212000000000003</v>
      </c>
      <c r="S129" s="200">
        <v>0</v>
      </c>
      <c r="T129" s="201">
        <f>S129*H129</f>
        <v>0</v>
      </c>
      <c r="U129" s="34"/>
      <c r="V129" s="34"/>
      <c r="W129" s="34"/>
      <c r="X129" s="34"/>
      <c r="Y129" s="34"/>
      <c r="Z129" s="34"/>
      <c r="AA129" s="34"/>
      <c r="AB129" s="34"/>
      <c r="AC129" s="34"/>
      <c r="AD129" s="34"/>
      <c r="AE129" s="34"/>
      <c r="AR129" s="202" t="s">
        <v>216</v>
      </c>
      <c r="AT129" s="202" t="s">
        <v>212</v>
      </c>
      <c r="AU129" s="202" t="s">
        <v>73</v>
      </c>
      <c r="AY129" s="17" t="s">
        <v>181</v>
      </c>
      <c r="BE129" s="203">
        <f>IF(N129="základní",J129,0)</f>
        <v>0</v>
      </c>
      <c r="BF129" s="203">
        <f>IF(N129="snížená",J129,0)</f>
        <v>0</v>
      </c>
      <c r="BG129" s="203">
        <f>IF(N129="zákl. přenesená",J129,0)</f>
        <v>0</v>
      </c>
      <c r="BH129" s="203">
        <f>IF(N129="sníž. přenesená",J129,0)</f>
        <v>0</v>
      </c>
      <c r="BI129" s="203">
        <f>IF(N129="nulová",J129,0)</f>
        <v>0</v>
      </c>
      <c r="BJ129" s="17" t="s">
        <v>81</v>
      </c>
      <c r="BK129" s="203">
        <f>ROUND(I129*H129,2)</f>
        <v>0</v>
      </c>
      <c r="BL129" s="17" t="s">
        <v>189</v>
      </c>
      <c r="BM129" s="202" t="s">
        <v>1198</v>
      </c>
    </row>
    <row r="130" spans="1:65" s="2" customFormat="1" ht="24.2" customHeight="1" x14ac:dyDescent="0.2">
      <c r="A130" s="34"/>
      <c r="B130" s="35"/>
      <c r="C130" s="227" t="s">
        <v>198</v>
      </c>
      <c r="D130" s="227" t="s">
        <v>212</v>
      </c>
      <c r="E130" s="228" t="s">
        <v>1096</v>
      </c>
      <c r="F130" s="229" t="s">
        <v>1097</v>
      </c>
      <c r="G130" s="230" t="s">
        <v>222</v>
      </c>
      <c r="H130" s="231">
        <v>10</v>
      </c>
      <c r="I130" s="232"/>
      <c r="J130" s="233">
        <f>ROUND(I130*H130,2)</f>
        <v>0</v>
      </c>
      <c r="K130" s="261" t="s">
        <v>1400</v>
      </c>
      <c r="L130" s="234"/>
      <c r="M130" s="235" t="s">
        <v>1</v>
      </c>
      <c r="N130" s="236" t="s">
        <v>38</v>
      </c>
      <c r="O130" s="71"/>
      <c r="P130" s="200">
        <f>O130*H130</f>
        <v>0</v>
      </c>
      <c r="Q130" s="200">
        <v>2.5999999999999998E-4</v>
      </c>
      <c r="R130" s="200">
        <f>Q130*H130</f>
        <v>2.5999999999999999E-3</v>
      </c>
      <c r="S130" s="200">
        <v>0</v>
      </c>
      <c r="T130" s="201">
        <f>S130*H130</f>
        <v>0</v>
      </c>
      <c r="U130" s="34"/>
      <c r="V130" s="34"/>
      <c r="W130" s="34"/>
      <c r="X130" s="34"/>
      <c r="Y130" s="34"/>
      <c r="Z130" s="34"/>
      <c r="AA130" s="34"/>
      <c r="AB130" s="34"/>
      <c r="AC130" s="34"/>
      <c r="AD130" s="34"/>
      <c r="AE130" s="34"/>
      <c r="AR130" s="202" t="s">
        <v>216</v>
      </c>
      <c r="AT130" s="202" t="s">
        <v>212</v>
      </c>
      <c r="AU130" s="202" t="s">
        <v>73</v>
      </c>
      <c r="AY130" s="17" t="s">
        <v>181</v>
      </c>
      <c r="BE130" s="203">
        <f>IF(N130="základní",J130,0)</f>
        <v>0</v>
      </c>
      <c r="BF130" s="203">
        <f>IF(N130="snížená",J130,0)</f>
        <v>0</v>
      </c>
      <c r="BG130" s="203">
        <f>IF(N130="zákl. přenesená",J130,0)</f>
        <v>0</v>
      </c>
      <c r="BH130" s="203">
        <f>IF(N130="sníž. přenesená",J130,0)</f>
        <v>0</v>
      </c>
      <c r="BI130" s="203">
        <f>IF(N130="nulová",J130,0)</f>
        <v>0</v>
      </c>
      <c r="BJ130" s="17" t="s">
        <v>81</v>
      </c>
      <c r="BK130" s="203">
        <f>ROUND(I130*H130,2)</f>
        <v>0</v>
      </c>
      <c r="BL130" s="17" t="s">
        <v>189</v>
      </c>
      <c r="BM130" s="202" t="s">
        <v>1199</v>
      </c>
    </row>
    <row r="131" spans="1:65" s="2" customFormat="1" ht="16.5" customHeight="1" x14ac:dyDescent="0.2">
      <c r="A131" s="34"/>
      <c r="B131" s="35"/>
      <c r="C131" s="227" t="s">
        <v>189</v>
      </c>
      <c r="D131" s="227" t="s">
        <v>212</v>
      </c>
      <c r="E131" s="228" t="s">
        <v>1099</v>
      </c>
      <c r="F131" s="229" t="s">
        <v>1100</v>
      </c>
      <c r="G131" s="230" t="s">
        <v>215</v>
      </c>
      <c r="H131" s="231">
        <v>11</v>
      </c>
      <c r="I131" s="232"/>
      <c r="J131" s="233">
        <f>ROUND(I131*H131,2)</f>
        <v>0</v>
      </c>
      <c r="K131" s="261" t="s">
        <v>1400</v>
      </c>
      <c r="L131" s="234"/>
      <c r="M131" s="235" t="s">
        <v>1</v>
      </c>
      <c r="N131" s="236" t="s">
        <v>38</v>
      </c>
      <c r="O131" s="71"/>
      <c r="P131" s="200">
        <f>O131*H131</f>
        <v>0</v>
      </c>
      <c r="Q131" s="200">
        <v>1</v>
      </c>
      <c r="R131" s="200">
        <f>Q131*H131</f>
        <v>11</v>
      </c>
      <c r="S131" s="200">
        <v>0</v>
      </c>
      <c r="T131" s="201">
        <f>S131*H131</f>
        <v>0</v>
      </c>
      <c r="U131" s="34"/>
      <c r="V131" s="34"/>
      <c r="W131" s="34"/>
      <c r="X131" s="34"/>
      <c r="Y131" s="34"/>
      <c r="Z131" s="34"/>
      <c r="AA131" s="34"/>
      <c r="AB131" s="34"/>
      <c r="AC131" s="34"/>
      <c r="AD131" s="34"/>
      <c r="AE131" s="34"/>
      <c r="AR131" s="202" t="s">
        <v>216</v>
      </c>
      <c r="AT131" s="202" t="s">
        <v>212</v>
      </c>
      <c r="AU131" s="202" t="s">
        <v>73</v>
      </c>
      <c r="AY131" s="17" t="s">
        <v>181</v>
      </c>
      <c r="BE131" s="203">
        <f>IF(N131="základní",J131,0)</f>
        <v>0</v>
      </c>
      <c r="BF131" s="203">
        <f>IF(N131="snížená",J131,0)</f>
        <v>0</v>
      </c>
      <c r="BG131" s="203">
        <f>IF(N131="zákl. přenesená",J131,0)</f>
        <v>0</v>
      </c>
      <c r="BH131" s="203">
        <f>IF(N131="sníž. přenesená",J131,0)</f>
        <v>0</v>
      </c>
      <c r="BI131" s="203">
        <f>IF(N131="nulová",J131,0)</f>
        <v>0</v>
      </c>
      <c r="BJ131" s="17" t="s">
        <v>81</v>
      </c>
      <c r="BK131" s="203">
        <f>ROUND(I131*H131,2)</f>
        <v>0</v>
      </c>
      <c r="BL131" s="17" t="s">
        <v>189</v>
      </c>
      <c r="BM131" s="202" t="s">
        <v>1200</v>
      </c>
    </row>
    <row r="132" spans="1:65" s="12" customFormat="1" ht="25.9" customHeight="1" x14ac:dyDescent="0.2">
      <c r="B132" s="175"/>
      <c r="C132" s="176"/>
      <c r="D132" s="177" t="s">
        <v>72</v>
      </c>
      <c r="E132" s="178" t="s">
        <v>179</v>
      </c>
      <c r="F132" s="178" t="s">
        <v>180</v>
      </c>
      <c r="G132" s="176"/>
      <c r="H132" s="176"/>
      <c r="I132" s="179"/>
      <c r="J132" s="180">
        <f>BK132</f>
        <v>0</v>
      </c>
      <c r="K132" s="176"/>
      <c r="L132" s="181"/>
      <c r="M132" s="182"/>
      <c r="N132" s="183"/>
      <c r="O132" s="183"/>
      <c r="P132" s="184">
        <f>P133</f>
        <v>0</v>
      </c>
      <c r="Q132" s="183"/>
      <c r="R132" s="184">
        <f>R133</f>
        <v>0</v>
      </c>
      <c r="S132" s="183"/>
      <c r="T132" s="185">
        <f>T133</f>
        <v>0</v>
      </c>
      <c r="AR132" s="186" t="s">
        <v>81</v>
      </c>
      <c r="AT132" s="187" t="s">
        <v>72</v>
      </c>
      <c r="AU132" s="187" t="s">
        <v>73</v>
      </c>
      <c r="AY132" s="186" t="s">
        <v>181</v>
      </c>
      <c r="BK132" s="188">
        <f>BK133</f>
        <v>0</v>
      </c>
    </row>
    <row r="133" spans="1:65" s="12" customFormat="1" ht="22.9" customHeight="1" x14ac:dyDescent="0.2">
      <c r="B133" s="175"/>
      <c r="C133" s="176"/>
      <c r="D133" s="177" t="s">
        <v>72</v>
      </c>
      <c r="E133" s="189" t="s">
        <v>81</v>
      </c>
      <c r="F133" s="189" t="s">
        <v>1102</v>
      </c>
      <c r="G133" s="176"/>
      <c r="H133" s="176"/>
      <c r="I133" s="179"/>
      <c r="J133" s="190">
        <f>BK133</f>
        <v>0</v>
      </c>
      <c r="K133" s="176"/>
      <c r="L133" s="181"/>
      <c r="M133" s="182"/>
      <c r="N133" s="183"/>
      <c r="O133" s="183"/>
      <c r="P133" s="184">
        <f>P134</f>
        <v>0</v>
      </c>
      <c r="Q133" s="183"/>
      <c r="R133" s="184">
        <f>R134</f>
        <v>0</v>
      </c>
      <c r="S133" s="183"/>
      <c r="T133" s="185">
        <f>T134</f>
        <v>0</v>
      </c>
      <c r="AR133" s="186" t="s">
        <v>81</v>
      </c>
      <c r="AT133" s="187" t="s">
        <v>72</v>
      </c>
      <c r="AU133" s="187" t="s">
        <v>81</v>
      </c>
      <c r="AY133" s="186" t="s">
        <v>181</v>
      </c>
      <c r="BK133" s="188">
        <f>BK134</f>
        <v>0</v>
      </c>
    </row>
    <row r="134" spans="1:65" s="2" customFormat="1" ht="55.5" customHeight="1" x14ac:dyDescent="0.2">
      <c r="A134" s="34"/>
      <c r="B134" s="35"/>
      <c r="C134" s="191" t="s">
        <v>182</v>
      </c>
      <c r="D134" s="191" t="s">
        <v>184</v>
      </c>
      <c r="E134" s="192" t="s">
        <v>1103</v>
      </c>
      <c r="F134" s="193" t="s">
        <v>1104</v>
      </c>
      <c r="G134" s="194" t="s">
        <v>196</v>
      </c>
      <c r="H134" s="195">
        <v>3</v>
      </c>
      <c r="I134" s="196"/>
      <c r="J134" s="197">
        <f>ROUND(I134*H134,2)</f>
        <v>0</v>
      </c>
      <c r="K134" s="193" t="s">
        <v>1400</v>
      </c>
      <c r="L134" s="39"/>
      <c r="M134" s="198" t="s">
        <v>1</v>
      </c>
      <c r="N134" s="199" t="s">
        <v>38</v>
      </c>
      <c r="O134" s="71"/>
      <c r="P134" s="200">
        <f>O134*H134</f>
        <v>0</v>
      </c>
      <c r="Q134" s="200">
        <v>0</v>
      </c>
      <c r="R134" s="200">
        <f>Q134*H134</f>
        <v>0</v>
      </c>
      <c r="S134" s="200">
        <v>0</v>
      </c>
      <c r="T134" s="201">
        <f>S134*H134</f>
        <v>0</v>
      </c>
      <c r="U134" s="34"/>
      <c r="V134" s="34"/>
      <c r="W134" s="34"/>
      <c r="X134" s="34"/>
      <c r="Y134" s="34"/>
      <c r="Z134" s="34"/>
      <c r="AA134" s="34"/>
      <c r="AB134" s="34"/>
      <c r="AC134" s="34"/>
      <c r="AD134" s="34"/>
      <c r="AE134" s="34"/>
      <c r="AR134" s="202" t="s">
        <v>189</v>
      </c>
      <c r="AT134" s="202" t="s">
        <v>184</v>
      </c>
      <c r="AU134" s="202" t="s">
        <v>83</v>
      </c>
      <c r="AY134" s="17" t="s">
        <v>181</v>
      </c>
      <c r="BE134" s="203">
        <f>IF(N134="základní",J134,0)</f>
        <v>0</v>
      </c>
      <c r="BF134" s="203">
        <f>IF(N134="snížená",J134,0)</f>
        <v>0</v>
      </c>
      <c r="BG134" s="203">
        <f>IF(N134="zákl. přenesená",J134,0)</f>
        <v>0</v>
      </c>
      <c r="BH134" s="203">
        <f>IF(N134="sníž. přenesená",J134,0)</f>
        <v>0</v>
      </c>
      <c r="BI134" s="203">
        <f>IF(N134="nulová",J134,0)</f>
        <v>0</v>
      </c>
      <c r="BJ134" s="17" t="s">
        <v>81</v>
      </c>
      <c r="BK134" s="203">
        <f>ROUND(I134*H134,2)</f>
        <v>0</v>
      </c>
      <c r="BL134" s="17" t="s">
        <v>189</v>
      </c>
      <c r="BM134" s="202" t="s">
        <v>1201</v>
      </c>
    </row>
    <row r="135" spans="1:65" s="12" customFormat="1" ht="25.9" customHeight="1" x14ac:dyDescent="0.2">
      <c r="B135" s="175"/>
      <c r="C135" s="176"/>
      <c r="D135" s="177" t="s">
        <v>72</v>
      </c>
      <c r="E135" s="178" t="s">
        <v>212</v>
      </c>
      <c r="F135" s="178" t="s">
        <v>1106</v>
      </c>
      <c r="G135" s="176"/>
      <c r="H135" s="176"/>
      <c r="I135" s="179"/>
      <c r="J135" s="180">
        <f>BK135</f>
        <v>0</v>
      </c>
      <c r="K135" s="176"/>
      <c r="L135" s="181"/>
      <c r="M135" s="182"/>
      <c r="N135" s="183"/>
      <c r="O135" s="183"/>
      <c r="P135" s="184">
        <f>P136+P138</f>
        <v>0</v>
      </c>
      <c r="Q135" s="183"/>
      <c r="R135" s="184">
        <f>R136+R138</f>
        <v>11.056899999999999</v>
      </c>
      <c r="S135" s="183"/>
      <c r="T135" s="185">
        <f>T136+T138</f>
        <v>0</v>
      </c>
      <c r="AR135" s="186" t="s">
        <v>198</v>
      </c>
      <c r="AT135" s="187" t="s">
        <v>72</v>
      </c>
      <c r="AU135" s="187" t="s">
        <v>73</v>
      </c>
      <c r="AY135" s="186" t="s">
        <v>181</v>
      </c>
      <c r="BK135" s="188">
        <f>BK136+BK138</f>
        <v>0</v>
      </c>
    </row>
    <row r="136" spans="1:65" s="12" customFormat="1" ht="22.9" customHeight="1" x14ac:dyDescent="0.2">
      <c r="B136" s="175"/>
      <c r="C136" s="176"/>
      <c r="D136" s="177" t="s">
        <v>72</v>
      </c>
      <c r="E136" s="189" t="s">
        <v>1107</v>
      </c>
      <c r="F136" s="189" t="s">
        <v>1108</v>
      </c>
      <c r="G136" s="176"/>
      <c r="H136" s="176"/>
      <c r="I136" s="179"/>
      <c r="J136" s="190">
        <f>BK136</f>
        <v>0</v>
      </c>
      <c r="K136" s="176"/>
      <c r="L136" s="181"/>
      <c r="M136" s="182"/>
      <c r="N136" s="183"/>
      <c r="O136" s="183"/>
      <c r="P136" s="184">
        <f>P137</f>
        <v>0</v>
      </c>
      <c r="Q136" s="183"/>
      <c r="R136" s="184">
        <f>R137</f>
        <v>8.8005999999999993</v>
      </c>
      <c r="S136" s="183"/>
      <c r="T136" s="185">
        <f>T137</f>
        <v>0</v>
      </c>
      <c r="AR136" s="186" t="s">
        <v>198</v>
      </c>
      <c r="AT136" s="187" t="s">
        <v>72</v>
      </c>
      <c r="AU136" s="187" t="s">
        <v>81</v>
      </c>
      <c r="AY136" s="186" t="s">
        <v>181</v>
      </c>
      <c r="BK136" s="188">
        <f>BK137</f>
        <v>0</v>
      </c>
    </row>
    <row r="137" spans="1:65" s="2" customFormat="1" ht="49.15" customHeight="1" x14ac:dyDescent="0.2">
      <c r="A137" s="34"/>
      <c r="B137" s="35"/>
      <c r="C137" s="191" t="s">
        <v>219</v>
      </c>
      <c r="D137" s="191" t="s">
        <v>184</v>
      </c>
      <c r="E137" s="192" t="s">
        <v>1109</v>
      </c>
      <c r="F137" s="193" t="s">
        <v>1110</v>
      </c>
      <c r="G137" s="194" t="s">
        <v>227</v>
      </c>
      <c r="H137" s="195">
        <v>4</v>
      </c>
      <c r="I137" s="196"/>
      <c r="J137" s="197">
        <f>ROUND(I137*H137,2)</f>
        <v>0</v>
      </c>
      <c r="K137" s="193" t="s">
        <v>1400</v>
      </c>
      <c r="L137" s="39"/>
      <c r="M137" s="198" t="s">
        <v>1</v>
      </c>
      <c r="N137" s="199" t="s">
        <v>38</v>
      </c>
      <c r="O137" s="71"/>
      <c r="P137" s="200">
        <f>O137*H137</f>
        <v>0</v>
      </c>
      <c r="Q137" s="200">
        <v>2.2001499999999998</v>
      </c>
      <c r="R137" s="200">
        <f>Q137*H137</f>
        <v>8.8005999999999993</v>
      </c>
      <c r="S137" s="200">
        <v>0</v>
      </c>
      <c r="T137" s="201">
        <f>S137*H137</f>
        <v>0</v>
      </c>
      <c r="U137" s="34"/>
      <c r="V137" s="34"/>
      <c r="W137" s="34"/>
      <c r="X137" s="34"/>
      <c r="Y137" s="34"/>
      <c r="Z137" s="34"/>
      <c r="AA137" s="34"/>
      <c r="AB137" s="34"/>
      <c r="AC137" s="34"/>
      <c r="AD137" s="34"/>
      <c r="AE137" s="34"/>
      <c r="AR137" s="202" t="s">
        <v>1111</v>
      </c>
      <c r="AT137" s="202" t="s">
        <v>184</v>
      </c>
      <c r="AU137" s="202" t="s">
        <v>83</v>
      </c>
      <c r="AY137" s="17" t="s">
        <v>181</v>
      </c>
      <c r="BE137" s="203">
        <f>IF(N137="základní",J137,0)</f>
        <v>0</v>
      </c>
      <c r="BF137" s="203">
        <f>IF(N137="snížená",J137,0)</f>
        <v>0</v>
      </c>
      <c r="BG137" s="203">
        <f>IF(N137="zákl. přenesená",J137,0)</f>
        <v>0</v>
      </c>
      <c r="BH137" s="203">
        <f>IF(N137="sníž. přenesená",J137,0)</f>
        <v>0</v>
      </c>
      <c r="BI137" s="203">
        <f>IF(N137="nulová",J137,0)</f>
        <v>0</v>
      </c>
      <c r="BJ137" s="17" t="s">
        <v>81</v>
      </c>
      <c r="BK137" s="203">
        <f>ROUND(I137*H137,2)</f>
        <v>0</v>
      </c>
      <c r="BL137" s="17" t="s">
        <v>1111</v>
      </c>
      <c r="BM137" s="202" t="s">
        <v>1202</v>
      </c>
    </row>
    <row r="138" spans="1:65" s="12" customFormat="1" ht="22.9" customHeight="1" x14ac:dyDescent="0.2">
      <c r="B138" s="175"/>
      <c r="C138" s="176"/>
      <c r="D138" s="177" t="s">
        <v>72</v>
      </c>
      <c r="E138" s="189" t="s">
        <v>1113</v>
      </c>
      <c r="F138" s="189" t="s">
        <v>1114</v>
      </c>
      <c r="G138" s="176"/>
      <c r="H138" s="176"/>
      <c r="I138" s="179"/>
      <c r="J138" s="190">
        <f>BK138</f>
        <v>0</v>
      </c>
      <c r="K138" s="176"/>
      <c r="L138" s="181"/>
      <c r="M138" s="182"/>
      <c r="N138" s="183"/>
      <c r="O138" s="183"/>
      <c r="P138" s="184">
        <f>SUM(P139:P144)</f>
        <v>0</v>
      </c>
      <c r="Q138" s="183"/>
      <c r="R138" s="184">
        <f>SUM(R139:R144)</f>
        <v>2.2563</v>
      </c>
      <c r="S138" s="183"/>
      <c r="T138" s="185">
        <f>SUM(T139:T144)</f>
        <v>0</v>
      </c>
      <c r="AR138" s="186" t="s">
        <v>198</v>
      </c>
      <c r="AT138" s="187" t="s">
        <v>72</v>
      </c>
      <c r="AU138" s="187" t="s">
        <v>81</v>
      </c>
      <c r="AY138" s="186" t="s">
        <v>181</v>
      </c>
      <c r="BK138" s="188">
        <f>SUM(BK139:BK144)</f>
        <v>0</v>
      </c>
    </row>
    <row r="139" spans="1:65" s="2" customFormat="1" ht="66.75" customHeight="1" x14ac:dyDescent="0.2">
      <c r="A139" s="34"/>
      <c r="B139" s="35"/>
      <c r="C139" s="191" t="s">
        <v>224</v>
      </c>
      <c r="D139" s="191" t="s">
        <v>184</v>
      </c>
      <c r="E139" s="192" t="s">
        <v>1115</v>
      </c>
      <c r="F139" s="193" t="s">
        <v>1116</v>
      </c>
      <c r="G139" s="194" t="s">
        <v>222</v>
      </c>
      <c r="H139" s="195">
        <v>150</v>
      </c>
      <c r="I139" s="196"/>
      <c r="J139" s="197">
        <f t="shared" ref="J139:J144" si="0">ROUND(I139*H139,2)</f>
        <v>0</v>
      </c>
      <c r="K139" s="193" t="s">
        <v>1400</v>
      </c>
      <c r="L139" s="39"/>
      <c r="M139" s="198" t="s">
        <v>1</v>
      </c>
      <c r="N139" s="199" t="s">
        <v>38</v>
      </c>
      <c r="O139" s="71"/>
      <c r="P139" s="200">
        <f t="shared" ref="P139:P144" si="1">O139*H139</f>
        <v>0</v>
      </c>
      <c r="Q139" s="200">
        <v>0</v>
      </c>
      <c r="R139" s="200">
        <f t="shared" ref="R139:R144" si="2">Q139*H139</f>
        <v>0</v>
      </c>
      <c r="S139" s="200">
        <v>0</v>
      </c>
      <c r="T139" s="201">
        <f t="shared" ref="T139:T144" si="3">S139*H139</f>
        <v>0</v>
      </c>
      <c r="U139" s="34"/>
      <c r="V139" s="34"/>
      <c r="W139" s="34"/>
      <c r="X139" s="34"/>
      <c r="Y139" s="34"/>
      <c r="Z139" s="34"/>
      <c r="AA139" s="34"/>
      <c r="AB139" s="34"/>
      <c r="AC139" s="34"/>
      <c r="AD139" s="34"/>
      <c r="AE139" s="34"/>
      <c r="AR139" s="202" t="s">
        <v>1111</v>
      </c>
      <c r="AT139" s="202" t="s">
        <v>184</v>
      </c>
      <c r="AU139" s="202" t="s">
        <v>83</v>
      </c>
      <c r="AY139" s="17" t="s">
        <v>181</v>
      </c>
      <c r="BE139" s="203">
        <f t="shared" ref="BE139:BE144" si="4">IF(N139="základní",J139,0)</f>
        <v>0</v>
      </c>
      <c r="BF139" s="203">
        <f t="shared" ref="BF139:BF144" si="5">IF(N139="snížená",J139,0)</f>
        <v>0</v>
      </c>
      <c r="BG139" s="203">
        <f t="shared" ref="BG139:BG144" si="6">IF(N139="zákl. přenesená",J139,0)</f>
        <v>0</v>
      </c>
      <c r="BH139" s="203">
        <f t="shared" ref="BH139:BH144" si="7">IF(N139="sníž. přenesená",J139,0)</f>
        <v>0</v>
      </c>
      <c r="BI139" s="203">
        <f t="shared" ref="BI139:BI144" si="8">IF(N139="nulová",J139,0)</f>
        <v>0</v>
      </c>
      <c r="BJ139" s="17" t="s">
        <v>81</v>
      </c>
      <c r="BK139" s="203">
        <f t="shared" ref="BK139:BK144" si="9">ROUND(I139*H139,2)</f>
        <v>0</v>
      </c>
      <c r="BL139" s="17" t="s">
        <v>1111</v>
      </c>
      <c r="BM139" s="202" t="s">
        <v>1203</v>
      </c>
    </row>
    <row r="140" spans="1:65" s="2" customFormat="1" ht="55.5" customHeight="1" x14ac:dyDescent="0.2">
      <c r="A140" s="34"/>
      <c r="B140" s="35"/>
      <c r="C140" s="191" t="s">
        <v>216</v>
      </c>
      <c r="D140" s="191" t="s">
        <v>184</v>
      </c>
      <c r="E140" s="192" t="s">
        <v>1118</v>
      </c>
      <c r="F140" s="193" t="s">
        <v>1119</v>
      </c>
      <c r="G140" s="194" t="s">
        <v>222</v>
      </c>
      <c r="H140" s="195">
        <v>150</v>
      </c>
      <c r="I140" s="196"/>
      <c r="J140" s="197">
        <f t="shared" si="0"/>
        <v>0</v>
      </c>
      <c r="K140" s="193" t="s">
        <v>1400</v>
      </c>
      <c r="L140" s="39"/>
      <c r="M140" s="198" t="s">
        <v>1</v>
      </c>
      <c r="N140" s="199" t="s">
        <v>38</v>
      </c>
      <c r="O140" s="71"/>
      <c r="P140" s="200">
        <f t="shared" si="1"/>
        <v>0</v>
      </c>
      <c r="Q140" s="200">
        <v>0</v>
      </c>
      <c r="R140" s="200">
        <f t="shared" si="2"/>
        <v>0</v>
      </c>
      <c r="S140" s="200">
        <v>0</v>
      </c>
      <c r="T140" s="201">
        <f t="shared" si="3"/>
        <v>0</v>
      </c>
      <c r="U140" s="34"/>
      <c r="V140" s="34"/>
      <c r="W140" s="34"/>
      <c r="X140" s="34"/>
      <c r="Y140" s="34"/>
      <c r="Z140" s="34"/>
      <c r="AA140" s="34"/>
      <c r="AB140" s="34"/>
      <c r="AC140" s="34"/>
      <c r="AD140" s="34"/>
      <c r="AE140" s="34"/>
      <c r="AR140" s="202" t="s">
        <v>1111</v>
      </c>
      <c r="AT140" s="202" t="s">
        <v>184</v>
      </c>
      <c r="AU140" s="202" t="s">
        <v>83</v>
      </c>
      <c r="AY140" s="17" t="s">
        <v>181</v>
      </c>
      <c r="BE140" s="203">
        <f t="shared" si="4"/>
        <v>0</v>
      </c>
      <c r="BF140" s="203">
        <f t="shared" si="5"/>
        <v>0</v>
      </c>
      <c r="BG140" s="203">
        <f t="shared" si="6"/>
        <v>0</v>
      </c>
      <c r="BH140" s="203">
        <f t="shared" si="7"/>
        <v>0</v>
      </c>
      <c r="BI140" s="203">
        <f t="shared" si="8"/>
        <v>0</v>
      </c>
      <c r="BJ140" s="17" t="s">
        <v>81</v>
      </c>
      <c r="BK140" s="203">
        <f t="shared" si="9"/>
        <v>0</v>
      </c>
      <c r="BL140" s="17" t="s">
        <v>1111</v>
      </c>
      <c r="BM140" s="202" t="s">
        <v>1204</v>
      </c>
    </row>
    <row r="141" spans="1:65" s="2" customFormat="1" ht="24.2" customHeight="1" x14ac:dyDescent="0.2">
      <c r="A141" s="34"/>
      <c r="B141" s="35"/>
      <c r="C141" s="191" t="s">
        <v>233</v>
      </c>
      <c r="D141" s="191" t="s">
        <v>184</v>
      </c>
      <c r="E141" s="192" t="s">
        <v>1121</v>
      </c>
      <c r="F141" s="193" t="s">
        <v>1122</v>
      </c>
      <c r="G141" s="194" t="s">
        <v>187</v>
      </c>
      <c r="H141" s="195">
        <v>52.5</v>
      </c>
      <c r="I141" s="196"/>
      <c r="J141" s="197">
        <f t="shared" si="0"/>
        <v>0</v>
      </c>
      <c r="K141" s="193" t="s">
        <v>1400</v>
      </c>
      <c r="L141" s="39"/>
      <c r="M141" s="198" t="s">
        <v>1</v>
      </c>
      <c r="N141" s="199" t="s">
        <v>38</v>
      </c>
      <c r="O141" s="71"/>
      <c r="P141" s="200">
        <f t="shared" si="1"/>
        <v>0</v>
      </c>
      <c r="Q141" s="200">
        <v>0</v>
      </c>
      <c r="R141" s="200">
        <f t="shared" si="2"/>
        <v>0</v>
      </c>
      <c r="S141" s="200">
        <v>0</v>
      </c>
      <c r="T141" s="201">
        <f t="shared" si="3"/>
        <v>0</v>
      </c>
      <c r="U141" s="34"/>
      <c r="V141" s="34"/>
      <c r="W141" s="34"/>
      <c r="X141" s="34"/>
      <c r="Y141" s="34"/>
      <c r="Z141" s="34"/>
      <c r="AA141" s="34"/>
      <c r="AB141" s="34"/>
      <c r="AC141" s="34"/>
      <c r="AD141" s="34"/>
      <c r="AE141" s="34"/>
      <c r="AR141" s="202" t="s">
        <v>1111</v>
      </c>
      <c r="AT141" s="202" t="s">
        <v>184</v>
      </c>
      <c r="AU141" s="202" t="s">
        <v>83</v>
      </c>
      <c r="AY141" s="17" t="s">
        <v>181</v>
      </c>
      <c r="BE141" s="203">
        <f t="shared" si="4"/>
        <v>0</v>
      </c>
      <c r="BF141" s="203">
        <f t="shared" si="5"/>
        <v>0</v>
      </c>
      <c r="BG141" s="203">
        <f t="shared" si="6"/>
        <v>0</v>
      </c>
      <c r="BH141" s="203">
        <f t="shared" si="7"/>
        <v>0</v>
      </c>
      <c r="BI141" s="203">
        <f t="shared" si="8"/>
        <v>0</v>
      </c>
      <c r="BJ141" s="17" t="s">
        <v>81</v>
      </c>
      <c r="BK141" s="203">
        <f t="shared" si="9"/>
        <v>0</v>
      </c>
      <c r="BL141" s="17" t="s">
        <v>1111</v>
      </c>
      <c r="BM141" s="202" t="s">
        <v>1205</v>
      </c>
    </row>
    <row r="142" spans="1:65" s="2" customFormat="1" ht="44.25" customHeight="1" x14ac:dyDescent="0.2">
      <c r="A142" s="34"/>
      <c r="B142" s="35"/>
      <c r="C142" s="191" t="s">
        <v>239</v>
      </c>
      <c r="D142" s="191" t="s">
        <v>184</v>
      </c>
      <c r="E142" s="192" t="s">
        <v>1124</v>
      </c>
      <c r="F142" s="193" t="s">
        <v>1125</v>
      </c>
      <c r="G142" s="194" t="s">
        <v>196</v>
      </c>
      <c r="H142" s="195">
        <v>1.8</v>
      </c>
      <c r="I142" s="196"/>
      <c r="J142" s="197">
        <f t="shared" si="0"/>
        <v>0</v>
      </c>
      <c r="K142" s="193" t="s">
        <v>1400</v>
      </c>
      <c r="L142" s="39"/>
      <c r="M142" s="198" t="s">
        <v>1</v>
      </c>
      <c r="N142" s="199" t="s">
        <v>38</v>
      </c>
      <c r="O142" s="71"/>
      <c r="P142" s="200">
        <f t="shared" si="1"/>
        <v>0</v>
      </c>
      <c r="Q142" s="200">
        <v>0</v>
      </c>
      <c r="R142" s="200">
        <f t="shared" si="2"/>
        <v>0</v>
      </c>
      <c r="S142" s="200">
        <v>0</v>
      </c>
      <c r="T142" s="201">
        <f t="shared" si="3"/>
        <v>0</v>
      </c>
      <c r="U142" s="34"/>
      <c r="V142" s="34"/>
      <c r="W142" s="34"/>
      <c r="X142" s="34"/>
      <c r="Y142" s="34"/>
      <c r="Z142" s="34"/>
      <c r="AA142" s="34"/>
      <c r="AB142" s="34"/>
      <c r="AC142" s="34"/>
      <c r="AD142" s="34"/>
      <c r="AE142" s="34"/>
      <c r="AR142" s="202" t="s">
        <v>73</v>
      </c>
      <c r="AT142" s="202" t="s">
        <v>184</v>
      </c>
      <c r="AU142" s="202" t="s">
        <v>83</v>
      </c>
      <c r="AY142" s="17" t="s">
        <v>181</v>
      </c>
      <c r="BE142" s="203">
        <f t="shared" si="4"/>
        <v>0</v>
      </c>
      <c r="BF142" s="203">
        <f t="shared" si="5"/>
        <v>0</v>
      </c>
      <c r="BG142" s="203">
        <f t="shared" si="6"/>
        <v>0</v>
      </c>
      <c r="BH142" s="203">
        <f t="shared" si="7"/>
        <v>0</v>
      </c>
      <c r="BI142" s="203">
        <f t="shared" si="8"/>
        <v>0</v>
      </c>
      <c r="BJ142" s="17" t="s">
        <v>81</v>
      </c>
      <c r="BK142" s="203">
        <f t="shared" si="9"/>
        <v>0</v>
      </c>
      <c r="BL142" s="17" t="s">
        <v>182</v>
      </c>
      <c r="BM142" s="202" t="s">
        <v>1206</v>
      </c>
    </row>
    <row r="143" spans="1:65" s="2" customFormat="1" ht="37.9" customHeight="1" x14ac:dyDescent="0.2">
      <c r="A143" s="34"/>
      <c r="B143" s="35"/>
      <c r="C143" s="191" t="s">
        <v>244</v>
      </c>
      <c r="D143" s="191" t="s">
        <v>184</v>
      </c>
      <c r="E143" s="192" t="s">
        <v>1127</v>
      </c>
      <c r="F143" s="193" t="s">
        <v>1128</v>
      </c>
      <c r="G143" s="194" t="s">
        <v>222</v>
      </c>
      <c r="H143" s="195">
        <v>150</v>
      </c>
      <c r="I143" s="196"/>
      <c r="J143" s="197">
        <f t="shared" si="0"/>
        <v>0</v>
      </c>
      <c r="K143" s="193" t="s">
        <v>1400</v>
      </c>
      <c r="L143" s="39"/>
      <c r="M143" s="198" t="s">
        <v>1</v>
      </c>
      <c r="N143" s="199" t="s">
        <v>38</v>
      </c>
      <c r="O143" s="71"/>
      <c r="P143" s="200">
        <f t="shared" si="1"/>
        <v>0</v>
      </c>
      <c r="Q143" s="200">
        <v>0</v>
      </c>
      <c r="R143" s="200">
        <f t="shared" si="2"/>
        <v>0</v>
      </c>
      <c r="S143" s="200">
        <v>0</v>
      </c>
      <c r="T143" s="201">
        <f t="shared" si="3"/>
        <v>0</v>
      </c>
      <c r="U143" s="34"/>
      <c r="V143" s="34"/>
      <c r="W143" s="34"/>
      <c r="X143" s="34"/>
      <c r="Y143" s="34"/>
      <c r="Z143" s="34"/>
      <c r="AA143" s="34"/>
      <c r="AB143" s="34"/>
      <c r="AC143" s="34"/>
      <c r="AD143" s="34"/>
      <c r="AE143" s="34"/>
      <c r="AR143" s="202" t="s">
        <v>73</v>
      </c>
      <c r="AT143" s="202" t="s">
        <v>184</v>
      </c>
      <c r="AU143" s="202" t="s">
        <v>83</v>
      </c>
      <c r="AY143" s="17" t="s">
        <v>181</v>
      </c>
      <c r="BE143" s="203">
        <f t="shared" si="4"/>
        <v>0</v>
      </c>
      <c r="BF143" s="203">
        <f t="shared" si="5"/>
        <v>0</v>
      </c>
      <c r="BG143" s="203">
        <f t="shared" si="6"/>
        <v>0</v>
      </c>
      <c r="BH143" s="203">
        <f t="shared" si="7"/>
        <v>0</v>
      </c>
      <c r="BI143" s="203">
        <f t="shared" si="8"/>
        <v>0</v>
      </c>
      <c r="BJ143" s="17" t="s">
        <v>81</v>
      </c>
      <c r="BK143" s="203">
        <f t="shared" si="9"/>
        <v>0</v>
      </c>
      <c r="BL143" s="17" t="s">
        <v>182</v>
      </c>
      <c r="BM143" s="202" t="s">
        <v>1207</v>
      </c>
    </row>
    <row r="144" spans="1:65" s="2" customFormat="1" ht="49.15" customHeight="1" x14ac:dyDescent="0.2">
      <c r="A144" s="34"/>
      <c r="B144" s="35"/>
      <c r="C144" s="191" t="s">
        <v>249</v>
      </c>
      <c r="D144" s="191" t="s">
        <v>184</v>
      </c>
      <c r="E144" s="192" t="s">
        <v>1130</v>
      </c>
      <c r="F144" s="193" t="s">
        <v>1131</v>
      </c>
      <c r="G144" s="194" t="s">
        <v>222</v>
      </c>
      <c r="H144" s="195">
        <v>10</v>
      </c>
      <c r="I144" s="196"/>
      <c r="J144" s="197">
        <f t="shared" si="0"/>
        <v>0</v>
      </c>
      <c r="K144" s="193" t="s">
        <v>1400</v>
      </c>
      <c r="L144" s="39"/>
      <c r="M144" s="198" t="s">
        <v>1</v>
      </c>
      <c r="N144" s="199" t="s">
        <v>38</v>
      </c>
      <c r="O144" s="71"/>
      <c r="P144" s="200">
        <f t="shared" si="1"/>
        <v>0</v>
      </c>
      <c r="Q144" s="200">
        <v>0.22563</v>
      </c>
      <c r="R144" s="200">
        <f t="shared" si="2"/>
        <v>2.2563</v>
      </c>
      <c r="S144" s="200">
        <v>0</v>
      </c>
      <c r="T144" s="201">
        <f t="shared" si="3"/>
        <v>0</v>
      </c>
      <c r="U144" s="34"/>
      <c r="V144" s="34"/>
      <c r="W144" s="34"/>
      <c r="X144" s="34"/>
      <c r="Y144" s="34"/>
      <c r="Z144" s="34"/>
      <c r="AA144" s="34"/>
      <c r="AB144" s="34"/>
      <c r="AC144" s="34"/>
      <c r="AD144" s="34"/>
      <c r="AE144" s="34"/>
      <c r="AR144" s="202" t="s">
        <v>1111</v>
      </c>
      <c r="AT144" s="202" t="s">
        <v>184</v>
      </c>
      <c r="AU144" s="202" t="s">
        <v>83</v>
      </c>
      <c r="AY144" s="17" t="s">
        <v>181</v>
      </c>
      <c r="BE144" s="203">
        <f t="shared" si="4"/>
        <v>0</v>
      </c>
      <c r="BF144" s="203">
        <f t="shared" si="5"/>
        <v>0</v>
      </c>
      <c r="BG144" s="203">
        <f t="shared" si="6"/>
        <v>0</v>
      </c>
      <c r="BH144" s="203">
        <f t="shared" si="7"/>
        <v>0</v>
      </c>
      <c r="BI144" s="203">
        <f t="shared" si="8"/>
        <v>0</v>
      </c>
      <c r="BJ144" s="17" t="s">
        <v>81</v>
      </c>
      <c r="BK144" s="203">
        <f t="shared" si="9"/>
        <v>0</v>
      </c>
      <c r="BL144" s="17" t="s">
        <v>1111</v>
      </c>
      <c r="BM144" s="202" t="s">
        <v>1208</v>
      </c>
    </row>
    <row r="145" spans="1:65" s="12" customFormat="1" ht="25.9" customHeight="1" x14ac:dyDescent="0.2">
      <c r="B145" s="175"/>
      <c r="C145" s="176"/>
      <c r="D145" s="177" t="s">
        <v>72</v>
      </c>
      <c r="E145" s="178" t="s">
        <v>450</v>
      </c>
      <c r="F145" s="178" t="s">
        <v>451</v>
      </c>
      <c r="G145" s="176"/>
      <c r="H145" s="176"/>
      <c r="I145" s="179"/>
      <c r="J145" s="180">
        <f>BK145</f>
        <v>0</v>
      </c>
      <c r="K145" s="176"/>
      <c r="L145" s="181"/>
      <c r="M145" s="182"/>
      <c r="N145" s="183"/>
      <c r="O145" s="183"/>
      <c r="P145" s="184">
        <f>SUM(P146:P147)</f>
        <v>0</v>
      </c>
      <c r="Q145" s="183"/>
      <c r="R145" s="184">
        <f>SUM(R146:R147)</f>
        <v>1.32E-3</v>
      </c>
      <c r="S145" s="183"/>
      <c r="T145" s="185">
        <f>SUM(T146:T147)</f>
        <v>0</v>
      </c>
      <c r="AR145" s="186" t="s">
        <v>189</v>
      </c>
      <c r="AT145" s="187" t="s">
        <v>72</v>
      </c>
      <c r="AU145" s="187" t="s">
        <v>73</v>
      </c>
      <c r="AY145" s="186" t="s">
        <v>181</v>
      </c>
      <c r="BK145" s="188">
        <f>SUM(BK146:BK147)</f>
        <v>0</v>
      </c>
    </row>
    <row r="146" spans="1:65" s="2" customFormat="1" ht="55.5" customHeight="1" x14ac:dyDescent="0.2">
      <c r="A146" s="34"/>
      <c r="B146" s="35"/>
      <c r="C146" s="191" t="s">
        <v>253</v>
      </c>
      <c r="D146" s="191" t="s">
        <v>184</v>
      </c>
      <c r="E146" s="192" t="s">
        <v>1133</v>
      </c>
      <c r="F146" s="193" t="s">
        <v>1134</v>
      </c>
      <c r="G146" s="194" t="s">
        <v>196</v>
      </c>
      <c r="H146" s="195">
        <v>3</v>
      </c>
      <c r="I146" s="196"/>
      <c r="J146" s="197">
        <f>ROUND(I146*H146,2)</f>
        <v>0</v>
      </c>
      <c r="K146" s="193" t="s">
        <v>1400</v>
      </c>
      <c r="L146" s="39"/>
      <c r="M146" s="198" t="s">
        <v>1</v>
      </c>
      <c r="N146" s="199" t="s">
        <v>38</v>
      </c>
      <c r="O146" s="71"/>
      <c r="P146" s="200">
        <f>O146*H146</f>
        <v>0</v>
      </c>
      <c r="Q146" s="200">
        <v>0</v>
      </c>
      <c r="R146" s="200">
        <f>Q146*H146</f>
        <v>0</v>
      </c>
      <c r="S146" s="200">
        <v>0</v>
      </c>
      <c r="T146" s="201">
        <f>S146*H146</f>
        <v>0</v>
      </c>
      <c r="U146" s="34"/>
      <c r="V146" s="34"/>
      <c r="W146" s="34"/>
      <c r="X146" s="34"/>
      <c r="Y146" s="34"/>
      <c r="Z146" s="34"/>
      <c r="AA146" s="34"/>
      <c r="AB146" s="34"/>
      <c r="AC146" s="34"/>
      <c r="AD146" s="34"/>
      <c r="AE146" s="34"/>
      <c r="AR146" s="202" t="s">
        <v>455</v>
      </c>
      <c r="AT146" s="202" t="s">
        <v>184</v>
      </c>
      <c r="AU146" s="202" t="s">
        <v>81</v>
      </c>
      <c r="AY146" s="17" t="s">
        <v>181</v>
      </c>
      <c r="BE146" s="203">
        <f>IF(N146="základní",J146,0)</f>
        <v>0</v>
      </c>
      <c r="BF146" s="203">
        <f>IF(N146="snížená",J146,0)</f>
        <v>0</v>
      </c>
      <c r="BG146" s="203">
        <f>IF(N146="zákl. přenesená",J146,0)</f>
        <v>0</v>
      </c>
      <c r="BH146" s="203">
        <f>IF(N146="sníž. přenesená",J146,0)</f>
        <v>0</v>
      </c>
      <c r="BI146" s="203">
        <f>IF(N146="nulová",J146,0)</f>
        <v>0</v>
      </c>
      <c r="BJ146" s="17" t="s">
        <v>81</v>
      </c>
      <c r="BK146" s="203">
        <f>ROUND(I146*H146,2)</f>
        <v>0</v>
      </c>
      <c r="BL146" s="17" t="s">
        <v>455</v>
      </c>
      <c r="BM146" s="202" t="s">
        <v>1209</v>
      </c>
    </row>
    <row r="147" spans="1:65" s="2" customFormat="1" ht="24.2" customHeight="1" x14ac:dyDescent="0.2">
      <c r="A147" s="34"/>
      <c r="B147" s="35"/>
      <c r="C147" s="191" t="s">
        <v>258</v>
      </c>
      <c r="D147" s="191" t="s">
        <v>184</v>
      </c>
      <c r="E147" s="192" t="s">
        <v>1136</v>
      </c>
      <c r="F147" s="193" t="s">
        <v>1137</v>
      </c>
      <c r="G147" s="194" t="s">
        <v>201</v>
      </c>
      <c r="H147" s="195">
        <v>0.15</v>
      </c>
      <c r="I147" s="196"/>
      <c r="J147" s="197">
        <f>ROUND(I147*H147,2)</f>
        <v>0</v>
      </c>
      <c r="K147" s="193" t="s">
        <v>1400</v>
      </c>
      <c r="L147" s="39"/>
      <c r="M147" s="198" t="s">
        <v>1</v>
      </c>
      <c r="N147" s="199" t="s">
        <v>38</v>
      </c>
      <c r="O147" s="71"/>
      <c r="P147" s="200">
        <f>O147*H147</f>
        <v>0</v>
      </c>
      <c r="Q147" s="200">
        <v>8.8000000000000005E-3</v>
      </c>
      <c r="R147" s="200">
        <f>Q147*H147</f>
        <v>1.32E-3</v>
      </c>
      <c r="S147" s="200">
        <v>0</v>
      </c>
      <c r="T147" s="201">
        <f>S147*H147</f>
        <v>0</v>
      </c>
      <c r="U147" s="34"/>
      <c r="V147" s="34"/>
      <c r="W147" s="34"/>
      <c r="X147" s="34"/>
      <c r="Y147" s="34"/>
      <c r="Z147" s="34"/>
      <c r="AA147" s="34"/>
      <c r="AB147" s="34"/>
      <c r="AC147" s="34"/>
      <c r="AD147" s="34"/>
      <c r="AE147" s="34"/>
      <c r="AR147" s="202" t="s">
        <v>455</v>
      </c>
      <c r="AT147" s="202" t="s">
        <v>184</v>
      </c>
      <c r="AU147" s="202" t="s">
        <v>81</v>
      </c>
      <c r="AY147" s="17" t="s">
        <v>181</v>
      </c>
      <c r="BE147" s="203">
        <f>IF(N147="základní",J147,0)</f>
        <v>0</v>
      </c>
      <c r="BF147" s="203">
        <f>IF(N147="snížená",J147,0)</f>
        <v>0</v>
      </c>
      <c r="BG147" s="203">
        <f>IF(N147="zákl. přenesená",J147,0)</f>
        <v>0</v>
      </c>
      <c r="BH147" s="203">
        <f>IF(N147="sníž. přenesená",J147,0)</f>
        <v>0</v>
      </c>
      <c r="BI147" s="203">
        <f>IF(N147="nulová",J147,0)</f>
        <v>0</v>
      </c>
      <c r="BJ147" s="17" t="s">
        <v>81</v>
      </c>
      <c r="BK147" s="203">
        <f>ROUND(I147*H147,2)</f>
        <v>0</v>
      </c>
      <c r="BL147" s="17" t="s">
        <v>455</v>
      </c>
      <c r="BM147" s="202" t="s">
        <v>1210</v>
      </c>
    </row>
    <row r="148" spans="1:65" s="12" customFormat="1" ht="25.9" customHeight="1" x14ac:dyDescent="0.2">
      <c r="B148" s="175"/>
      <c r="C148" s="176"/>
      <c r="D148" s="177" t="s">
        <v>72</v>
      </c>
      <c r="E148" s="178" t="s">
        <v>153</v>
      </c>
      <c r="F148" s="178" t="s">
        <v>1139</v>
      </c>
      <c r="G148" s="176"/>
      <c r="H148" s="176"/>
      <c r="I148" s="179"/>
      <c r="J148" s="180">
        <f>BK148</f>
        <v>0</v>
      </c>
      <c r="K148" s="176"/>
      <c r="L148" s="181"/>
      <c r="M148" s="182"/>
      <c r="N148" s="183"/>
      <c r="O148" s="183"/>
      <c r="P148" s="184">
        <f>SUM(P149:P156)</f>
        <v>0</v>
      </c>
      <c r="Q148" s="183"/>
      <c r="R148" s="184">
        <f>SUM(R149:R156)</f>
        <v>0</v>
      </c>
      <c r="S148" s="183"/>
      <c r="T148" s="185">
        <f>SUM(T149:T156)</f>
        <v>0</v>
      </c>
      <c r="AR148" s="186" t="s">
        <v>182</v>
      </c>
      <c r="AT148" s="187" t="s">
        <v>72</v>
      </c>
      <c r="AU148" s="187" t="s">
        <v>73</v>
      </c>
      <c r="AY148" s="186" t="s">
        <v>181</v>
      </c>
      <c r="BK148" s="188">
        <f>SUM(BK149:BK156)</f>
        <v>0</v>
      </c>
    </row>
    <row r="149" spans="1:65" s="2" customFormat="1" ht="16.5" customHeight="1" x14ac:dyDescent="0.2">
      <c r="A149" s="34"/>
      <c r="B149" s="35"/>
      <c r="C149" s="191" t="s">
        <v>8</v>
      </c>
      <c r="D149" s="191" t="s">
        <v>184</v>
      </c>
      <c r="E149" s="192" t="s">
        <v>1140</v>
      </c>
      <c r="F149" s="193" t="s">
        <v>1141</v>
      </c>
      <c r="G149" s="194" t="s">
        <v>1142</v>
      </c>
      <c r="H149" s="195">
        <v>1</v>
      </c>
      <c r="I149" s="196"/>
      <c r="J149" s="197">
        <f t="shared" ref="J149:J156" si="10">ROUND(I149*H149,2)</f>
        <v>0</v>
      </c>
      <c r="K149" s="193" t="s">
        <v>1400</v>
      </c>
      <c r="L149" s="39"/>
      <c r="M149" s="198" t="s">
        <v>1</v>
      </c>
      <c r="N149" s="199" t="s">
        <v>38</v>
      </c>
      <c r="O149" s="71"/>
      <c r="P149" s="200">
        <f t="shared" ref="P149:P156" si="11">O149*H149</f>
        <v>0</v>
      </c>
      <c r="Q149" s="200">
        <v>0</v>
      </c>
      <c r="R149" s="200">
        <f t="shared" ref="R149:R156" si="12">Q149*H149</f>
        <v>0</v>
      </c>
      <c r="S149" s="200">
        <v>0</v>
      </c>
      <c r="T149" s="201">
        <f t="shared" ref="T149:T156" si="13">S149*H149</f>
        <v>0</v>
      </c>
      <c r="U149" s="34"/>
      <c r="V149" s="34"/>
      <c r="W149" s="34"/>
      <c r="X149" s="34"/>
      <c r="Y149" s="34"/>
      <c r="Z149" s="34"/>
      <c r="AA149" s="34"/>
      <c r="AB149" s="34"/>
      <c r="AC149" s="34"/>
      <c r="AD149" s="34"/>
      <c r="AE149" s="34"/>
      <c r="AR149" s="202" t="s">
        <v>189</v>
      </c>
      <c r="AT149" s="202" t="s">
        <v>184</v>
      </c>
      <c r="AU149" s="202" t="s">
        <v>81</v>
      </c>
      <c r="AY149" s="17" t="s">
        <v>181</v>
      </c>
      <c r="BE149" s="203">
        <f t="shared" ref="BE149:BE156" si="14">IF(N149="základní",J149,0)</f>
        <v>0</v>
      </c>
      <c r="BF149" s="203">
        <f t="shared" ref="BF149:BF156" si="15">IF(N149="snížená",J149,0)</f>
        <v>0</v>
      </c>
      <c r="BG149" s="203">
        <f t="shared" ref="BG149:BG156" si="16">IF(N149="zákl. přenesená",J149,0)</f>
        <v>0</v>
      </c>
      <c r="BH149" s="203">
        <f t="shared" ref="BH149:BH156" si="17">IF(N149="sníž. přenesená",J149,0)</f>
        <v>0</v>
      </c>
      <c r="BI149" s="203">
        <f t="shared" ref="BI149:BI156" si="18">IF(N149="nulová",J149,0)</f>
        <v>0</v>
      </c>
      <c r="BJ149" s="17" t="s">
        <v>81</v>
      </c>
      <c r="BK149" s="203">
        <f t="shared" ref="BK149:BK156" si="19">ROUND(I149*H149,2)</f>
        <v>0</v>
      </c>
      <c r="BL149" s="17" t="s">
        <v>189</v>
      </c>
      <c r="BM149" s="202" t="s">
        <v>1211</v>
      </c>
    </row>
    <row r="150" spans="1:65" s="2" customFormat="1" ht="16.5" customHeight="1" x14ac:dyDescent="0.2">
      <c r="A150" s="34"/>
      <c r="B150" s="35"/>
      <c r="C150" s="191" t="s">
        <v>269</v>
      </c>
      <c r="D150" s="191" t="s">
        <v>184</v>
      </c>
      <c r="E150" s="192" t="s">
        <v>1144</v>
      </c>
      <c r="F150" s="193" t="s">
        <v>1145</v>
      </c>
      <c r="G150" s="194" t="s">
        <v>1142</v>
      </c>
      <c r="H150" s="195">
        <v>1</v>
      </c>
      <c r="I150" s="196"/>
      <c r="J150" s="197">
        <f t="shared" si="10"/>
        <v>0</v>
      </c>
      <c r="K150" s="193" t="s">
        <v>1400</v>
      </c>
      <c r="L150" s="39"/>
      <c r="M150" s="198" t="s">
        <v>1</v>
      </c>
      <c r="N150" s="199" t="s">
        <v>38</v>
      </c>
      <c r="O150" s="71"/>
      <c r="P150" s="200">
        <f t="shared" si="11"/>
        <v>0</v>
      </c>
      <c r="Q150" s="200">
        <v>0</v>
      </c>
      <c r="R150" s="200">
        <f t="shared" si="12"/>
        <v>0</v>
      </c>
      <c r="S150" s="200">
        <v>0</v>
      </c>
      <c r="T150" s="201">
        <f t="shared" si="13"/>
        <v>0</v>
      </c>
      <c r="U150" s="34"/>
      <c r="V150" s="34"/>
      <c r="W150" s="34"/>
      <c r="X150" s="34"/>
      <c r="Y150" s="34"/>
      <c r="Z150" s="34"/>
      <c r="AA150" s="34"/>
      <c r="AB150" s="34"/>
      <c r="AC150" s="34"/>
      <c r="AD150" s="34"/>
      <c r="AE150" s="34"/>
      <c r="AR150" s="202" t="s">
        <v>189</v>
      </c>
      <c r="AT150" s="202" t="s">
        <v>184</v>
      </c>
      <c r="AU150" s="202" t="s">
        <v>81</v>
      </c>
      <c r="AY150" s="17" t="s">
        <v>181</v>
      </c>
      <c r="BE150" s="203">
        <f t="shared" si="14"/>
        <v>0</v>
      </c>
      <c r="BF150" s="203">
        <f t="shared" si="15"/>
        <v>0</v>
      </c>
      <c r="BG150" s="203">
        <f t="shared" si="16"/>
        <v>0</v>
      </c>
      <c r="BH150" s="203">
        <f t="shared" si="17"/>
        <v>0</v>
      </c>
      <c r="BI150" s="203">
        <f t="shared" si="18"/>
        <v>0</v>
      </c>
      <c r="BJ150" s="17" t="s">
        <v>81</v>
      </c>
      <c r="BK150" s="203">
        <f t="shared" si="19"/>
        <v>0</v>
      </c>
      <c r="BL150" s="17" t="s">
        <v>189</v>
      </c>
      <c r="BM150" s="202" t="s">
        <v>1212</v>
      </c>
    </row>
    <row r="151" spans="1:65" s="2" customFormat="1" ht="16.5" customHeight="1" x14ac:dyDescent="0.2">
      <c r="A151" s="34"/>
      <c r="B151" s="35"/>
      <c r="C151" s="191" t="s">
        <v>276</v>
      </c>
      <c r="D151" s="191" t="s">
        <v>184</v>
      </c>
      <c r="E151" s="192" t="s">
        <v>1147</v>
      </c>
      <c r="F151" s="193" t="s">
        <v>1148</v>
      </c>
      <c r="G151" s="194" t="s">
        <v>1142</v>
      </c>
      <c r="H151" s="195">
        <v>1</v>
      </c>
      <c r="I151" s="196"/>
      <c r="J151" s="197">
        <f t="shared" si="10"/>
        <v>0</v>
      </c>
      <c r="K151" s="193" t="s">
        <v>1400</v>
      </c>
      <c r="L151" s="39"/>
      <c r="M151" s="198" t="s">
        <v>1</v>
      </c>
      <c r="N151" s="199" t="s">
        <v>38</v>
      </c>
      <c r="O151" s="71"/>
      <c r="P151" s="200">
        <f t="shared" si="11"/>
        <v>0</v>
      </c>
      <c r="Q151" s="200">
        <v>0</v>
      </c>
      <c r="R151" s="200">
        <f t="shared" si="12"/>
        <v>0</v>
      </c>
      <c r="S151" s="200">
        <v>0</v>
      </c>
      <c r="T151" s="201">
        <f t="shared" si="13"/>
        <v>0</v>
      </c>
      <c r="U151" s="34"/>
      <c r="V151" s="34"/>
      <c r="W151" s="34"/>
      <c r="X151" s="34"/>
      <c r="Y151" s="34"/>
      <c r="Z151" s="34"/>
      <c r="AA151" s="34"/>
      <c r="AB151" s="34"/>
      <c r="AC151" s="34"/>
      <c r="AD151" s="34"/>
      <c r="AE151" s="34"/>
      <c r="AR151" s="202" t="s">
        <v>189</v>
      </c>
      <c r="AT151" s="202" t="s">
        <v>184</v>
      </c>
      <c r="AU151" s="202" t="s">
        <v>81</v>
      </c>
      <c r="AY151" s="17" t="s">
        <v>181</v>
      </c>
      <c r="BE151" s="203">
        <f t="shared" si="14"/>
        <v>0</v>
      </c>
      <c r="BF151" s="203">
        <f t="shared" si="15"/>
        <v>0</v>
      </c>
      <c r="BG151" s="203">
        <f t="shared" si="16"/>
        <v>0</v>
      </c>
      <c r="BH151" s="203">
        <f t="shared" si="17"/>
        <v>0</v>
      </c>
      <c r="BI151" s="203">
        <f t="shared" si="18"/>
        <v>0</v>
      </c>
      <c r="BJ151" s="17" t="s">
        <v>81</v>
      </c>
      <c r="BK151" s="203">
        <f t="shared" si="19"/>
        <v>0</v>
      </c>
      <c r="BL151" s="17" t="s">
        <v>189</v>
      </c>
      <c r="BM151" s="202" t="s">
        <v>1213</v>
      </c>
    </row>
    <row r="152" spans="1:65" s="2" customFormat="1" ht="16.5" customHeight="1" x14ac:dyDescent="0.2">
      <c r="A152" s="34"/>
      <c r="B152" s="35"/>
      <c r="C152" s="191" t="s">
        <v>282</v>
      </c>
      <c r="D152" s="191" t="s">
        <v>184</v>
      </c>
      <c r="E152" s="192" t="s">
        <v>1150</v>
      </c>
      <c r="F152" s="193" t="s">
        <v>1151</v>
      </c>
      <c r="G152" s="194" t="s">
        <v>1142</v>
      </c>
      <c r="H152" s="195">
        <v>1</v>
      </c>
      <c r="I152" s="196"/>
      <c r="J152" s="197">
        <f t="shared" si="10"/>
        <v>0</v>
      </c>
      <c r="K152" s="193" t="s">
        <v>1400</v>
      </c>
      <c r="L152" s="39"/>
      <c r="M152" s="198" t="s">
        <v>1</v>
      </c>
      <c r="N152" s="199" t="s">
        <v>38</v>
      </c>
      <c r="O152" s="71"/>
      <c r="P152" s="200">
        <f t="shared" si="11"/>
        <v>0</v>
      </c>
      <c r="Q152" s="200">
        <v>0</v>
      </c>
      <c r="R152" s="200">
        <f t="shared" si="12"/>
        <v>0</v>
      </c>
      <c r="S152" s="200">
        <v>0</v>
      </c>
      <c r="T152" s="201">
        <f t="shared" si="13"/>
        <v>0</v>
      </c>
      <c r="U152" s="34"/>
      <c r="V152" s="34"/>
      <c r="W152" s="34"/>
      <c r="X152" s="34"/>
      <c r="Y152" s="34"/>
      <c r="Z152" s="34"/>
      <c r="AA152" s="34"/>
      <c r="AB152" s="34"/>
      <c r="AC152" s="34"/>
      <c r="AD152" s="34"/>
      <c r="AE152" s="34"/>
      <c r="AR152" s="202" t="s">
        <v>189</v>
      </c>
      <c r="AT152" s="202" t="s">
        <v>184</v>
      </c>
      <c r="AU152" s="202" t="s">
        <v>81</v>
      </c>
      <c r="AY152" s="17" t="s">
        <v>181</v>
      </c>
      <c r="BE152" s="203">
        <f t="shared" si="14"/>
        <v>0</v>
      </c>
      <c r="BF152" s="203">
        <f t="shared" si="15"/>
        <v>0</v>
      </c>
      <c r="BG152" s="203">
        <f t="shared" si="16"/>
        <v>0</v>
      </c>
      <c r="BH152" s="203">
        <f t="shared" si="17"/>
        <v>0</v>
      </c>
      <c r="BI152" s="203">
        <f t="shared" si="18"/>
        <v>0</v>
      </c>
      <c r="BJ152" s="17" t="s">
        <v>81</v>
      </c>
      <c r="BK152" s="203">
        <f t="shared" si="19"/>
        <v>0</v>
      </c>
      <c r="BL152" s="17" t="s">
        <v>189</v>
      </c>
      <c r="BM152" s="202" t="s">
        <v>1214</v>
      </c>
    </row>
    <row r="153" spans="1:65" s="2" customFormat="1" ht="16.5" customHeight="1" x14ac:dyDescent="0.2">
      <c r="A153" s="34"/>
      <c r="B153" s="35"/>
      <c r="C153" s="191" t="s">
        <v>288</v>
      </c>
      <c r="D153" s="191" t="s">
        <v>184</v>
      </c>
      <c r="E153" s="192" t="s">
        <v>1153</v>
      </c>
      <c r="F153" s="193" t="s">
        <v>1154</v>
      </c>
      <c r="G153" s="194" t="s">
        <v>1142</v>
      </c>
      <c r="H153" s="195">
        <v>1</v>
      </c>
      <c r="I153" s="196"/>
      <c r="J153" s="197">
        <f t="shared" si="10"/>
        <v>0</v>
      </c>
      <c r="K153" s="193" t="s">
        <v>1400</v>
      </c>
      <c r="L153" s="39"/>
      <c r="M153" s="198" t="s">
        <v>1</v>
      </c>
      <c r="N153" s="199" t="s">
        <v>38</v>
      </c>
      <c r="O153" s="71"/>
      <c r="P153" s="200">
        <f t="shared" si="11"/>
        <v>0</v>
      </c>
      <c r="Q153" s="200">
        <v>0</v>
      </c>
      <c r="R153" s="200">
        <f t="shared" si="12"/>
        <v>0</v>
      </c>
      <c r="S153" s="200">
        <v>0</v>
      </c>
      <c r="T153" s="201">
        <f t="shared" si="13"/>
        <v>0</v>
      </c>
      <c r="U153" s="34"/>
      <c r="V153" s="34"/>
      <c r="W153" s="34"/>
      <c r="X153" s="34"/>
      <c r="Y153" s="34"/>
      <c r="Z153" s="34"/>
      <c r="AA153" s="34"/>
      <c r="AB153" s="34"/>
      <c r="AC153" s="34"/>
      <c r="AD153" s="34"/>
      <c r="AE153" s="34"/>
      <c r="AR153" s="202" t="s">
        <v>189</v>
      </c>
      <c r="AT153" s="202" t="s">
        <v>184</v>
      </c>
      <c r="AU153" s="202" t="s">
        <v>81</v>
      </c>
      <c r="AY153" s="17" t="s">
        <v>181</v>
      </c>
      <c r="BE153" s="203">
        <f t="shared" si="14"/>
        <v>0</v>
      </c>
      <c r="BF153" s="203">
        <f t="shared" si="15"/>
        <v>0</v>
      </c>
      <c r="BG153" s="203">
        <f t="shared" si="16"/>
        <v>0</v>
      </c>
      <c r="BH153" s="203">
        <f t="shared" si="17"/>
        <v>0</v>
      </c>
      <c r="BI153" s="203">
        <f t="shared" si="18"/>
        <v>0</v>
      </c>
      <c r="BJ153" s="17" t="s">
        <v>81</v>
      </c>
      <c r="BK153" s="203">
        <f t="shared" si="19"/>
        <v>0</v>
      </c>
      <c r="BL153" s="17" t="s">
        <v>189</v>
      </c>
      <c r="BM153" s="202" t="s">
        <v>1215</v>
      </c>
    </row>
    <row r="154" spans="1:65" s="2" customFormat="1" ht="16.5" customHeight="1" x14ac:dyDescent="0.2">
      <c r="A154" s="34"/>
      <c r="B154" s="35"/>
      <c r="C154" s="191" t="s">
        <v>292</v>
      </c>
      <c r="D154" s="191" t="s">
        <v>184</v>
      </c>
      <c r="E154" s="192" t="s">
        <v>1156</v>
      </c>
      <c r="F154" s="193" t="s">
        <v>1157</v>
      </c>
      <c r="G154" s="194" t="s">
        <v>1142</v>
      </c>
      <c r="H154" s="195">
        <v>1</v>
      </c>
      <c r="I154" s="196"/>
      <c r="J154" s="197">
        <f t="shared" si="10"/>
        <v>0</v>
      </c>
      <c r="K154" s="193" t="s">
        <v>1400</v>
      </c>
      <c r="L154" s="39"/>
      <c r="M154" s="198" t="s">
        <v>1</v>
      </c>
      <c r="N154" s="199" t="s">
        <v>38</v>
      </c>
      <c r="O154" s="71"/>
      <c r="P154" s="200">
        <f t="shared" si="11"/>
        <v>0</v>
      </c>
      <c r="Q154" s="200">
        <v>0</v>
      </c>
      <c r="R154" s="200">
        <f t="shared" si="12"/>
        <v>0</v>
      </c>
      <c r="S154" s="200">
        <v>0</v>
      </c>
      <c r="T154" s="201">
        <f t="shared" si="13"/>
        <v>0</v>
      </c>
      <c r="U154" s="34"/>
      <c r="V154" s="34"/>
      <c r="W154" s="34"/>
      <c r="X154" s="34"/>
      <c r="Y154" s="34"/>
      <c r="Z154" s="34"/>
      <c r="AA154" s="34"/>
      <c r="AB154" s="34"/>
      <c r="AC154" s="34"/>
      <c r="AD154" s="34"/>
      <c r="AE154" s="34"/>
      <c r="AR154" s="202" t="s">
        <v>189</v>
      </c>
      <c r="AT154" s="202" t="s">
        <v>184</v>
      </c>
      <c r="AU154" s="202" t="s">
        <v>81</v>
      </c>
      <c r="AY154" s="17" t="s">
        <v>181</v>
      </c>
      <c r="BE154" s="203">
        <f t="shared" si="14"/>
        <v>0</v>
      </c>
      <c r="BF154" s="203">
        <f t="shared" si="15"/>
        <v>0</v>
      </c>
      <c r="BG154" s="203">
        <f t="shared" si="16"/>
        <v>0</v>
      </c>
      <c r="BH154" s="203">
        <f t="shared" si="17"/>
        <v>0</v>
      </c>
      <c r="BI154" s="203">
        <f t="shared" si="18"/>
        <v>0</v>
      </c>
      <c r="BJ154" s="17" t="s">
        <v>81</v>
      </c>
      <c r="BK154" s="203">
        <f t="shared" si="19"/>
        <v>0</v>
      </c>
      <c r="BL154" s="17" t="s">
        <v>189</v>
      </c>
      <c r="BM154" s="202" t="s">
        <v>1216</v>
      </c>
    </row>
    <row r="155" spans="1:65" s="2" customFormat="1" ht="16.5" customHeight="1" x14ac:dyDescent="0.2">
      <c r="A155" s="34"/>
      <c r="B155" s="35"/>
      <c r="C155" s="191" t="s">
        <v>7</v>
      </c>
      <c r="D155" s="191" t="s">
        <v>184</v>
      </c>
      <c r="E155" s="192" t="s">
        <v>1159</v>
      </c>
      <c r="F155" s="193" t="s">
        <v>1160</v>
      </c>
      <c r="G155" s="194" t="s">
        <v>1142</v>
      </c>
      <c r="H155" s="195">
        <v>1</v>
      </c>
      <c r="I155" s="196"/>
      <c r="J155" s="197">
        <f t="shared" si="10"/>
        <v>0</v>
      </c>
      <c r="K155" s="193" t="s">
        <v>1400</v>
      </c>
      <c r="L155" s="39"/>
      <c r="M155" s="198" t="s">
        <v>1</v>
      </c>
      <c r="N155" s="199" t="s">
        <v>38</v>
      </c>
      <c r="O155" s="71"/>
      <c r="P155" s="200">
        <f t="shared" si="11"/>
        <v>0</v>
      </c>
      <c r="Q155" s="200">
        <v>0</v>
      </c>
      <c r="R155" s="200">
        <f t="shared" si="12"/>
        <v>0</v>
      </c>
      <c r="S155" s="200">
        <v>0</v>
      </c>
      <c r="T155" s="201">
        <f t="shared" si="13"/>
        <v>0</v>
      </c>
      <c r="U155" s="34"/>
      <c r="V155" s="34"/>
      <c r="W155" s="34"/>
      <c r="X155" s="34"/>
      <c r="Y155" s="34"/>
      <c r="Z155" s="34"/>
      <c r="AA155" s="34"/>
      <c r="AB155" s="34"/>
      <c r="AC155" s="34"/>
      <c r="AD155" s="34"/>
      <c r="AE155" s="34"/>
      <c r="AR155" s="202" t="s">
        <v>189</v>
      </c>
      <c r="AT155" s="202" t="s">
        <v>184</v>
      </c>
      <c r="AU155" s="202" t="s">
        <v>81</v>
      </c>
      <c r="AY155" s="17" t="s">
        <v>181</v>
      </c>
      <c r="BE155" s="203">
        <f t="shared" si="14"/>
        <v>0</v>
      </c>
      <c r="BF155" s="203">
        <f t="shared" si="15"/>
        <v>0</v>
      </c>
      <c r="BG155" s="203">
        <f t="shared" si="16"/>
        <v>0</v>
      </c>
      <c r="BH155" s="203">
        <f t="shared" si="17"/>
        <v>0</v>
      </c>
      <c r="BI155" s="203">
        <f t="shared" si="18"/>
        <v>0</v>
      </c>
      <c r="BJ155" s="17" t="s">
        <v>81</v>
      </c>
      <c r="BK155" s="203">
        <f t="shared" si="19"/>
        <v>0</v>
      </c>
      <c r="BL155" s="17" t="s">
        <v>189</v>
      </c>
      <c r="BM155" s="202" t="s">
        <v>1217</v>
      </c>
    </row>
    <row r="156" spans="1:65" s="2" customFormat="1" ht="16.5" customHeight="1" x14ac:dyDescent="0.2">
      <c r="A156" s="34"/>
      <c r="B156" s="35"/>
      <c r="C156" s="191" t="s">
        <v>299</v>
      </c>
      <c r="D156" s="191" t="s">
        <v>184</v>
      </c>
      <c r="E156" s="192" t="s">
        <v>1162</v>
      </c>
      <c r="F156" s="193" t="s">
        <v>1163</v>
      </c>
      <c r="G156" s="194" t="s">
        <v>1142</v>
      </c>
      <c r="H156" s="195">
        <v>1</v>
      </c>
      <c r="I156" s="196"/>
      <c r="J156" s="197">
        <f t="shared" si="10"/>
        <v>0</v>
      </c>
      <c r="K156" s="193" t="s">
        <v>1400</v>
      </c>
      <c r="L156" s="39"/>
      <c r="M156" s="255" t="s">
        <v>1</v>
      </c>
      <c r="N156" s="256" t="s">
        <v>38</v>
      </c>
      <c r="O156" s="252"/>
      <c r="P156" s="253">
        <f t="shared" si="11"/>
        <v>0</v>
      </c>
      <c r="Q156" s="253">
        <v>0</v>
      </c>
      <c r="R156" s="253">
        <f t="shared" si="12"/>
        <v>0</v>
      </c>
      <c r="S156" s="253">
        <v>0</v>
      </c>
      <c r="T156" s="254">
        <f t="shared" si="13"/>
        <v>0</v>
      </c>
      <c r="U156" s="34"/>
      <c r="V156" s="34"/>
      <c r="W156" s="34"/>
      <c r="X156" s="34"/>
      <c r="Y156" s="34"/>
      <c r="Z156" s="34"/>
      <c r="AA156" s="34"/>
      <c r="AB156" s="34"/>
      <c r="AC156" s="34"/>
      <c r="AD156" s="34"/>
      <c r="AE156" s="34"/>
      <c r="AR156" s="202" t="s">
        <v>189</v>
      </c>
      <c r="AT156" s="202" t="s">
        <v>184</v>
      </c>
      <c r="AU156" s="202" t="s">
        <v>81</v>
      </c>
      <c r="AY156" s="17" t="s">
        <v>181</v>
      </c>
      <c r="BE156" s="203">
        <f t="shared" si="14"/>
        <v>0</v>
      </c>
      <c r="BF156" s="203">
        <f t="shared" si="15"/>
        <v>0</v>
      </c>
      <c r="BG156" s="203">
        <f t="shared" si="16"/>
        <v>0</v>
      </c>
      <c r="BH156" s="203">
        <f t="shared" si="17"/>
        <v>0</v>
      </c>
      <c r="BI156" s="203">
        <f t="shared" si="18"/>
        <v>0</v>
      </c>
      <c r="BJ156" s="17" t="s">
        <v>81</v>
      </c>
      <c r="BK156" s="203">
        <f t="shared" si="19"/>
        <v>0</v>
      </c>
      <c r="BL156" s="17" t="s">
        <v>189</v>
      </c>
      <c r="BM156" s="202" t="s">
        <v>1218</v>
      </c>
    </row>
    <row r="157" spans="1:65" s="2" customFormat="1" ht="6.95" customHeight="1" x14ac:dyDescent="0.2">
      <c r="A157" s="34"/>
      <c r="B157" s="54"/>
      <c r="C157" s="55"/>
      <c r="D157" s="55"/>
      <c r="E157" s="55"/>
      <c r="F157" s="55"/>
      <c r="G157" s="55"/>
      <c r="H157" s="55"/>
      <c r="I157" s="55"/>
      <c r="J157" s="55"/>
      <c r="K157" s="55"/>
      <c r="L157" s="39"/>
      <c r="M157" s="34"/>
      <c r="O157" s="34"/>
      <c r="P157" s="34"/>
      <c r="Q157" s="34"/>
      <c r="R157" s="34"/>
      <c r="S157" s="34"/>
      <c r="T157" s="34"/>
      <c r="U157" s="34"/>
      <c r="V157" s="34"/>
      <c r="W157" s="34"/>
      <c r="X157" s="34"/>
      <c r="Y157" s="34"/>
      <c r="Z157" s="34"/>
      <c r="AA157" s="34"/>
      <c r="AB157" s="34"/>
      <c r="AC157" s="34"/>
      <c r="AD157" s="34"/>
      <c r="AE157" s="34"/>
    </row>
  </sheetData>
  <sheetProtection algorithmName="SHA-512" hashValue="ma5BA/T8yrgzPVVfnR6yk7bSw/uIkQzjsgrxKJYWxPsYt8AS4TcXfhy1dROu+TKkteDTD2H8ePy4Hj8jDJfstQ==" saltValue="qam52W1VerCMEjMHViV4TA==" spinCount="100000" sheet="1" objects="1" scenarios="1" formatColumns="0" formatRows="0" autoFilter="0"/>
  <autoFilter ref="C126:K156" xr:uid="{00000000-0009-0000-0000-00000F000000}"/>
  <mergeCells count="12">
    <mergeCell ref="E119:H119"/>
    <mergeCell ref="L2:V2"/>
    <mergeCell ref="E85:H85"/>
    <mergeCell ref="E87:H87"/>
    <mergeCell ref="E89:H89"/>
    <mergeCell ref="E115:H115"/>
    <mergeCell ref="E117:H11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2:BM157"/>
  <sheetViews>
    <sheetView showGridLines="0" topLeftCell="A151" workbookViewId="0">
      <selection activeCell="K144" sqref="K144"/>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95"/>
      <c r="M2" s="295"/>
      <c r="N2" s="295"/>
      <c r="O2" s="295"/>
      <c r="P2" s="295"/>
      <c r="Q2" s="295"/>
      <c r="R2" s="295"/>
      <c r="S2" s="295"/>
      <c r="T2" s="295"/>
      <c r="U2" s="295"/>
      <c r="V2" s="295"/>
      <c r="AT2" s="17" t="s">
        <v>135</v>
      </c>
    </row>
    <row r="3" spans="1:46" s="1" customFormat="1" ht="6.95" customHeight="1" x14ac:dyDescent="0.2">
      <c r="B3" s="115"/>
      <c r="C3" s="116"/>
      <c r="D3" s="116"/>
      <c r="E3" s="116"/>
      <c r="F3" s="116"/>
      <c r="G3" s="116"/>
      <c r="H3" s="116"/>
      <c r="I3" s="116"/>
      <c r="J3" s="116"/>
      <c r="K3" s="116"/>
      <c r="L3" s="20"/>
      <c r="AT3" s="17" t="s">
        <v>83</v>
      </c>
    </row>
    <row r="4" spans="1:46" s="1" customFormat="1" ht="24.95" customHeight="1" x14ac:dyDescent="0.2">
      <c r="B4" s="20"/>
      <c r="D4" s="117" t="s">
        <v>155</v>
      </c>
      <c r="L4" s="20"/>
      <c r="M4" s="118" t="s">
        <v>10</v>
      </c>
      <c r="AT4" s="17" t="s">
        <v>4</v>
      </c>
    </row>
    <row r="5" spans="1:46" s="1" customFormat="1" ht="6.95" customHeight="1" x14ac:dyDescent="0.2">
      <c r="B5" s="20"/>
      <c r="L5" s="20"/>
    </row>
    <row r="6" spans="1:46" s="1" customFormat="1" ht="12" customHeight="1" x14ac:dyDescent="0.2">
      <c r="B6" s="20"/>
      <c r="D6" s="119" t="s">
        <v>16</v>
      </c>
      <c r="L6" s="20"/>
    </row>
    <row r="7" spans="1:46" s="1" customFormat="1" ht="16.5" customHeight="1" x14ac:dyDescent="0.2">
      <c r="B7" s="20"/>
      <c r="E7" s="311" t="str">
        <f>'Rekapitulace stavby'!K6</f>
        <v>16 -Oprava trati v úseku Praha Smíchov - Beroun Závodí</v>
      </c>
      <c r="F7" s="312"/>
      <c r="G7" s="312"/>
      <c r="H7" s="312"/>
      <c r="L7" s="20"/>
    </row>
    <row r="8" spans="1:46" s="1" customFormat="1" ht="12" customHeight="1" x14ac:dyDescent="0.2">
      <c r="B8" s="20"/>
      <c r="D8" s="119" t="s">
        <v>156</v>
      </c>
      <c r="L8" s="20"/>
    </row>
    <row r="9" spans="1:46" s="2" customFormat="1" ht="16.5" customHeight="1" x14ac:dyDescent="0.2">
      <c r="A9" s="34"/>
      <c r="B9" s="39"/>
      <c r="C9" s="34"/>
      <c r="D9" s="34"/>
      <c r="E9" s="311" t="s">
        <v>995</v>
      </c>
      <c r="F9" s="314"/>
      <c r="G9" s="314"/>
      <c r="H9" s="314"/>
      <c r="I9" s="34"/>
      <c r="J9" s="34"/>
      <c r="K9" s="34"/>
      <c r="L9" s="51"/>
      <c r="S9" s="34"/>
      <c r="T9" s="34"/>
      <c r="U9" s="34"/>
      <c r="V9" s="34"/>
      <c r="W9" s="34"/>
      <c r="X9" s="34"/>
      <c r="Y9" s="34"/>
      <c r="Z9" s="34"/>
      <c r="AA9" s="34"/>
      <c r="AB9" s="34"/>
      <c r="AC9" s="34"/>
      <c r="AD9" s="34"/>
      <c r="AE9" s="34"/>
    </row>
    <row r="10" spans="1:46" s="2" customFormat="1" ht="12" customHeight="1" x14ac:dyDescent="0.2">
      <c r="A10" s="34"/>
      <c r="B10" s="39"/>
      <c r="C10" s="34"/>
      <c r="D10" s="119" t="s">
        <v>486</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x14ac:dyDescent="0.2">
      <c r="A11" s="34"/>
      <c r="B11" s="39"/>
      <c r="C11" s="34"/>
      <c r="D11" s="34"/>
      <c r="E11" s="313" t="s">
        <v>1219</v>
      </c>
      <c r="F11" s="314"/>
      <c r="G11" s="314"/>
      <c r="H11" s="314"/>
      <c r="I11" s="34"/>
      <c r="J11" s="34"/>
      <c r="K11" s="34"/>
      <c r="L11" s="51"/>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x14ac:dyDescent="0.2">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x14ac:dyDescent="0.2">
      <c r="A14" s="34"/>
      <c r="B14" s="39"/>
      <c r="C14" s="34"/>
      <c r="D14" s="119" t="s">
        <v>20</v>
      </c>
      <c r="E14" s="34"/>
      <c r="F14" s="110" t="s">
        <v>21</v>
      </c>
      <c r="G14" s="34"/>
      <c r="H14" s="34"/>
      <c r="I14" s="119" t="s">
        <v>22</v>
      </c>
      <c r="J14" s="120" t="str">
        <f>'Rekapitulace stavby'!AN8</f>
        <v>4. 4. 2022</v>
      </c>
      <c r="K14" s="34"/>
      <c r="L14" s="51"/>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x14ac:dyDescent="0.2">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customHeight="1" x14ac:dyDescent="0.2">
      <c r="A17" s="34"/>
      <c r="B17" s="39"/>
      <c r="C17" s="34"/>
      <c r="D17" s="34"/>
      <c r="E17" s="110" t="str">
        <f>IF('Rekapitulace stavby'!E11="","",'Rekapitulace stavby'!E11)</f>
        <v xml:space="preserve"> </v>
      </c>
      <c r="F17" s="34"/>
      <c r="G17" s="34"/>
      <c r="H17" s="34"/>
      <c r="I17" s="119" t="s">
        <v>26</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x14ac:dyDescent="0.2">
      <c r="A19" s="34"/>
      <c r="B19" s="39"/>
      <c r="C19" s="34"/>
      <c r="D19" s="119" t="s">
        <v>27</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x14ac:dyDescent="0.2">
      <c r="A20" s="34"/>
      <c r="B20" s="39"/>
      <c r="C20" s="34"/>
      <c r="D20" s="34"/>
      <c r="E20" s="315" t="str">
        <f>'Rekapitulace stavby'!E14</f>
        <v>Vyplň údaj</v>
      </c>
      <c r="F20" s="316"/>
      <c r="G20" s="316"/>
      <c r="H20" s="316"/>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x14ac:dyDescent="0.2">
      <c r="A22" s="34"/>
      <c r="B22" s="39"/>
      <c r="C22" s="34"/>
      <c r="D22" s="119" t="s">
        <v>29</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x14ac:dyDescent="0.2">
      <c r="A23" s="34"/>
      <c r="B23" s="39"/>
      <c r="C23" s="34"/>
      <c r="D23" s="34"/>
      <c r="E23" s="110" t="str">
        <f>IF('Rekapitulace stavby'!E17="","",'Rekapitulace stavby'!E17)</f>
        <v xml:space="preserve"> </v>
      </c>
      <c r="F23" s="34"/>
      <c r="G23" s="34"/>
      <c r="H23" s="34"/>
      <c r="I23" s="119" t="s">
        <v>26</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x14ac:dyDescent="0.2">
      <c r="A25" s="34"/>
      <c r="B25" s="39"/>
      <c r="C25" s="34"/>
      <c r="D25" s="119" t="s">
        <v>31</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x14ac:dyDescent="0.2">
      <c r="A26" s="34"/>
      <c r="B26" s="39"/>
      <c r="C26" s="34"/>
      <c r="D26" s="34"/>
      <c r="E26" s="110" t="str">
        <f>IF('Rekapitulace stavby'!E20="","",'Rekapitulace stavby'!E20)</f>
        <v xml:space="preserve"> </v>
      </c>
      <c r="F26" s="34"/>
      <c r="G26" s="34"/>
      <c r="H26" s="34"/>
      <c r="I26" s="119" t="s">
        <v>26</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x14ac:dyDescent="0.2">
      <c r="A28" s="34"/>
      <c r="B28" s="39"/>
      <c r="C28" s="34"/>
      <c r="D28" s="119" t="s">
        <v>32</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x14ac:dyDescent="0.2">
      <c r="A29" s="121"/>
      <c r="B29" s="122"/>
      <c r="C29" s="121"/>
      <c r="D29" s="121"/>
      <c r="E29" s="317" t="s">
        <v>1</v>
      </c>
      <c r="F29" s="317"/>
      <c r="G29" s="317"/>
      <c r="H29" s="317"/>
      <c r="I29" s="121"/>
      <c r="J29" s="121"/>
      <c r="K29" s="121"/>
      <c r="L29" s="123"/>
      <c r="S29" s="121"/>
      <c r="T29" s="121"/>
      <c r="U29" s="121"/>
      <c r="V29" s="121"/>
      <c r="W29" s="121"/>
      <c r="X29" s="121"/>
      <c r="Y29" s="121"/>
      <c r="Z29" s="121"/>
      <c r="AA29" s="121"/>
      <c r="AB29" s="121"/>
      <c r="AC29" s="121"/>
      <c r="AD29" s="121"/>
      <c r="AE29" s="121"/>
    </row>
    <row r="30" spans="1:31" s="2" customFormat="1" ht="6.95" customHeight="1" x14ac:dyDescent="0.2">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x14ac:dyDescent="0.2">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x14ac:dyDescent="0.2">
      <c r="A32" s="34"/>
      <c r="B32" s="39"/>
      <c r="C32" s="34"/>
      <c r="D32" s="125" t="s">
        <v>33</v>
      </c>
      <c r="E32" s="34"/>
      <c r="F32" s="34"/>
      <c r="G32" s="34"/>
      <c r="H32" s="34"/>
      <c r="I32" s="34"/>
      <c r="J32" s="126">
        <f>ROUND(J123, 2)</f>
        <v>0</v>
      </c>
      <c r="K32" s="34"/>
      <c r="L32" s="51"/>
      <c r="S32" s="34"/>
      <c r="T32" s="34"/>
      <c r="U32" s="34"/>
      <c r="V32" s="34"/>
      <c r="W32" s="34"/>
      <c r="X32" s="34"/>
      <c r="Y32" s="34"/>
      <c r="Z32" s="34"/>
      <c r="AA32" s="34"/>
      <c r="AB32" s="34"/>
      <c r="AC32" s="34"/>
      <c r="AD32" s="34"/>
      <c r="AE32" s="34"/>
    </row>
    <row r="33" spans="1:31" s="2" customFormat="1" ht="6.95" customHeight="1" x14ac:dyDescent="0.2">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7" t="s">
        <v>35</v>
      </c>
      <c r="G34" s="34"/>
      <c r="H34" s="34"/>
      <c r="I34" s="127" t="s">
        <v>34</v>
      </c>
      <c r="J34" s="127" t="s">
        <v>36</v>
      </c>
      <c r="K34" s="34"/>
      <c r="L34" s="51"/>
      <c r="S34" s="34"/>
      <c r="T34" s="34"/>
      <c r="U34" s="34"/>
      <c r="V34" s="34"/>
      <c r="W34" s="34"/>
      <c r="X34" s="34"/>
      <c r="Y34" s="34"/>
      <c r="Z34" s="34"/>
      <c r="AA34" s="34"/>
      <c r="AB34" s="34"/>
      <c r="AC34" s="34"/>
      <c r="AD34" s="34"/>
      <c r="AE34" s="34"/>
    </row>
    <row r="35" spans="1:31" s="2" customFormat="1" ht="14.45" customHeight="1" x14ac:dyDescent="0.2">
      <c r="A35" s="34"/>
      <c r="B35" s="39"/>
      <c r="C35" s="34"/>
      <c r="D35" s="128" t="s">
        <v>37</v>
      </c>
      <c r="E35" s="119" t="s">
        <v>38</v>
      </c>
      <c r="F35" s="129">
        <f>ROUND((SUM(BE123:BE156)),  2)</f>
        <v>0</v>
      </c>
      <c r="G35" s="34"/>
      <c r="H35" s="34"/>
      <c r="I35" s="130">
        <v>0.21</v>
      </c>
      <c r="J35" s="129">
        <f>ROUND(((SUM(BE123:BE156))*I35),  2)</f>
        <v>0</v>
      </c>
      <c r="K35" s="34"/>
      <c r="L35" s="51"/>
      <c r="S35" s="34"/>
      <c r="T35" s="34"/>
      <c r="U35" s="34"/>
      <c r="V35" s="34"/>
      <c r="W35" s="34"/>
      <c r="X35" s="34"/>
      <c r="Y35" s="34"/>
      <c r="Z35" s="34"/>
      <c r="AA35" s="34"/>
      <c r="AB35" s="34"/>
      <c r="AC35" s="34"/>
      <c r="AD35" s="34"/>
      <c r="AE35" s="34"/>
    </row>
    <row r="36" spans="1:31" s="2" customFormat="1" ht="14.45" customHeight="1" x14ac:dyDescent="0.2">
      <c r="A36" s="34"/>
      <c r="B36" s="39"/>
      <c r="C36" s="34"/>
      <c r="D36" s="34"/>
      <c r="E36" s="119" t="s">
        <v>39</v>
      </c>
      <c r="F36" s="129">
        <f>ROUND((SUM(BF123:BF156)),  2)</f>
        <v>0</v>
      </c>
      <c r="G36" s="34"/>
      <c r="H36" s="34"/>
      <c r="I36" s="130">
        <v>0.15</v>
      </c>
      <c r="J36" s="129">
        <f>ROUND(((SUM(BF123:BF156))*I36),  2)</f>
        <v>0</v>
      </c>
      <c r="K36" s="34"/>
      <c r="L36" s="51"/>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9" t="s">
        <v>40</v>
      </c>
      <c r="F37" s="129">
        <f>ROUND((SUM(BG123:BG156)),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9" t="s">
        <v>41</v>
      </c>
      <c r="F38" s="129">
        <f>ROUND((SUM(BH123:BH156)),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9" t="s">
        <v>42</v>
      </c>
      <c r="F39" s="129">
        <f>ROUND((SUM(BI123:BI156)),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x14ac:dyDescent="0.2">
      <c r="A41" s="34"/>
      <c r="B41" s="39"/>
      <c r="C41" s="131"/>
      <c r="D41" s="132" t="s">
        <v>43</v>
      </c>
      <c r="E41" s="133"/>
      <c r="F41" s="133"/>
      <c r="G41" s="134" t="s">
        <v>44</v>
      </c>
      <c r="H41" s="135" t="s">
        <v>45</v>
      </c>
      <c r="I41" s="133"/>
      <c r="J41" s="136">
        <f>SUM(J32:J39)</f>
        <v>0</v>
      </c>
      <c r="K41" s="137"/>
      <c r="L41" s="51"/>
      <c r="S41" s="34"/>
      <c r="T41" s="34"/>
      <c r="U41" s="34"/>
      <c r="V41" s="34"/>
      <c r="W41" s="34"/>
      <c r="X41" s="34"/>
      <c r="Y41" s="34"/>
      <c r="Z41" s="34"/>
      <c r="AA41" s="34"/>
      <c r="AB41" s="34"/>
      <c r="AC41" s="34"/>
      <c r="AD41" s="34"/>
      <c r="AE41" s="34"/>
    </row>
    <row r="42" spans="1:31" s="2" customFormat="1" ht="14.45" customHeight="1" x14ac:dyDescent="0.2">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51"/>
      <c r="D50" s="138" t="s">
        <v>46</v>
      </c>
      <c r="E50" s="139"/>
      <c r="F50" s="139"/>
      <c r="G50" s="138" t="s">
        <v>47</v>
      </c>
      <c r="H50" s="139"/>
      <c r="I50" s="139"/>
      <c r="J50" s="139"/>
      <c r="K50" s="139"/>
      <c r="L50" s="51"/>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34"/>
      <c r="B61" s="39"/>
      <c r="C61" s="34"/>
      <c r="D61" s="140" t="s">
        <v>48</v>
      </c>
      <c r="E61" s="141"/>
      <c r="F61" s="142" t="s">
        <v>49</v>
      </c>
      <c r="G61" s="140" t="s">
        <v>48</v>
      </c>
      <c r="H61" s="141"/>
      <c r="I61" s="141"/>
      <c r="J61" s="143" t="s">
        <v>49</v>
      </c>
      <c r="K61" s="141"/>
      <c r="L61" s="51"/>
      <c r="S61" s="34"/>
      <c r="T61" s="34"/>
      <c r="U61" s="34"/>
      <c r="V61" s="34"/>
      <c r="W61" s="34"/>
      <c r="X61" s="34"/>
      <c r="Y61" s="34"/>
      <c r="Z61" s="34"/>
      <c r="AA61" s="34"/>
      <c r="AB61" s="34"/>
      <c r="AC61" s="34"/>
      <c r="AD61" s="34"/>
      <c r="AE61" s="34"/>
    </row>
    <row r="62" spans="1:31" x14ac:dyDescent="0.2">
      <c r="B62" s="20"/>
      <c r="L62" s="20"/>
    </row>
    <row r="63" spans="1:31" x14ac:dyDescent="0.2">
      <c r="B63" s="20"/>
      <c r="L63" s="20"/>
    </row>
    <row r="64" spans="1:31" x14ac:dyDescent="0.2">
      <c r="B64" s="20"/>
      <c r="L64" s="20"/>
    </row>
    <row r="65" spans="1:31" s="2" customFormat="1" ht="12.75" x14ac:dyDescent="0.2">
      <c r="A65" s="34"/>
      <c r="B65" s="39"/>
      <c r="C65" s="34"/>
      <c r="D65" s="138" t="s">
        <v>50</v>
      </c>
      <c r="E65" s="144"/>
      <c r="F65" s="144"/>
      <c r="G65" s="138" t="s">
        <v>51</v>
      </c>
      <c r="H65" s="144"/>
      <c r="I65" s="144"/>
      <c r="J65" s="144"/>
      <c r="K65" s="144"/>
      <c r="L65" s="51"/>
      <c r="S65" s="34"/>
      <c r="T65" s="34"/>
      <c r="U65" s="34"/>
      <c r="V65" s="34"/>
      <c r="W65" s="34"/>
      <c r="X65" s="34"/>
      <c r="Y65" s="34"/>
      <c r="Z65" s="34"/>
      <c r="AA65" s="34"/>
      <c r="AB65" s="34"/>
      <c r="AC65" s="34"/>
      <c r="AD65" s="34"/>
      <c r="AE65" s="34"/>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34"/>
      <c r="B76" s="39"/>
      <c r="C76" s="34"/>
      <c r="D76" s="140" t="s">
        <v>48</v>
      </c>
      <c r="E76" s="141"/>
      <c r="F76" s="142" t="s">
        <v>49</v>
      </c>
      <c r="G76" s="140" t="s">
        <v>48</v>
      </c>
      <c r="H76" s="141"/>
      <c r="I76" s="141"/>
      <c r="J76" s="143" t="s">
        <v>49</v>
      </c>
      <c r="K76" s="141"/>
      <c r="L76" s="51"/>
      <c r="S76" s="34"/>
      <c r="T76" s="34"/>
      <c r="U76" s="34"/>
      <c r="V76" s="34"/>
      <c r="W76" s="34"/>
      <c r="X76" s="34"/>
      <c r="Y76" s="34"/>
      <c r="Z76" s="34"/>
      <c r="AA76" s="34"/>
      <c r="AB76" s="34"/>
      <c r="AC76" s="34"/>
      <c r="AD76" s="34"/>
      <c r="AE76" s="34"/>
    </row>
    <row r="77" spans="1:31" s="2" customFormat="1" ht="14.45" customHeight="1" x14ac:dyDescent="0.2">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5" customHeight="1" x14ac:dyDescent="0.2">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x14ac:dyDescent="0.2">
      <c r="A82" s="34"/>
      <c r="B82" s="35"/>
      <c r="C82" s="23" t="s">
        <v>158</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x14ac:dyDescent="0.2">
      <c r="A85" s="34"/>
      <c r="B85" s="35"/>
      <c r="C85" s="36"/>
      <c r="D85" s="36"/>
      <c r="E85" s="309" t="str">
        <f>E7</f>
        <v>16 -Oprava trati v úseku Praha Smíchov - Beroun Závodí</v>
      </c>
      <c r="F85" s="310"/>
      <c r="G85" s="310"/>
      <c r="H85" s="310"/>
      <c r="I85" s="36"/>
      <c r="J85" s="36"/>
      <c r="K85" s="36"/>
      <c r="L85" s="51"/>
      <c r="S85" s="34"/>
      <c r="T85" s="34"/>
      <c r="U85" s="34"/>
      <c r="V85" s="34"/>
      <c r="W85" s="34"/>
      <c r="X85" s="34"/>
      <c r="Y85" s="34"/>
      <c r="Z85" s="34"/>
      <c r="AA85" s="34"/>
      <c r="AB85" s="34"/>
      <c r="AC85" s="34"/>
      <c r="AD85" s="34"/>
      <c r="AE85" s="34"/>
    </row>
    <row r="86" spans="1:31" s="1" customFormat="1" ht="12" customHeight="1" x14ac:dyDescent="0.2">
      <c r="B86" s="21"/>
      <c r="C86" s="29" t="s">
        <v>156</v>
      </c>
      <c r="D86" s="22"/>
      <c r="E86" s="22"/>
      <c r="F86" s="22"/>
      <c r="G86" s="22"/>
      <c r="H86" s="22"/>
      <c r="I86" s="22"/>
      <c r="J86" s="22"/>
      <c r="K86" s="22"/>
      <c r="L86" s="20"/>
    </row>
    <row r="87" spans="1:31" s="2" customFormat="1" ht="16.5" customHeight="1" x14ac:dyDescent="0.2">
      <c r="A87" s="34"/>
      <c r="B87" s="35"/>
      <c r="C87" s="36"/>
      <c r="D87" s="36"/>
      <c r="E87" s="309" t="s">
        <v>995</v>
      </c>
      <c r="F87" s="308"/>
      <c r="G87" s="308"/>
      <c r="H87" s="308"/>
      <c r="I87" s="36"/>
      <c r="J87" s="36"/>
      <c r="K87" s="36"/>
      <c r="L87" s="51"/>
      <c r="S87" s="34"/>
      <c r="T87" s="34"/>
      <c r="U87" s="34"/>
      <c r="V87" s="34"/>
      <c r="W87" s="34"/>
      <c r="X87" s="34"/>
      <c r="Y87" s="34"/>
      <c r="Z87" s="34"/>
      <c r="AA87" s="34"/>
      <c r="AB87" s="34"/>
      <c r="AC87" s="34"/>
      <c r="AD87" s="34"/>
      <c r="AE87" s="34"/>
    </row>
    <row r="88" spans="1:31" s="2" customFormat="1" ht="12" customHeight="1" x14ac:dyDescent="0.2">
      <c r="A88" s="34"/>
      <c r="B88" s="35"/>
      <c r="C88" s="29" t="s">
        <v>486</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x14ac:dyDescent="0.2">
      <c r="A89" s="34"/>
      <c r="B89" s="35"/>
      <c r="C89" s="36"/>
      <c r="D89" s="36"/>
      <c r="E89" s="270" t="str">
        <f>E11</f>
        <v>PS03a - UOŽI-Osvětlení nástupiště Beroun Závodí</v>
      </c>
      <c r="F89" s="308"/>
      <c r="G89" s="308"/>
      <c r="H89" s="308"/>
      <c r="I89" s="36"/>
      <c r="J89" s="36"/>
      <c r="K89" s="36"/>
      <c r="L89" s="51"/>
      <c r="S89" s="34"/>
      <c r="T89" s="34"/>
      <c r="U89" s="34"/>
      <c r="V89" s="34"/>
      <c r="W89" s="34"/>
      <c r="X89" s="34"/>
      <c r="Y89" s="34"/>
      <c r="Z89" s="34"/>
      <c r="AA89" s="34"/>
      <c r="AB89" s="34"/>
      <c r="AC89" s="34"/>
      <c r="AD89" s="34"/>
      <c r="AE89" s="34"/>
    </row>
    <row r="90" spans="1:31" s="2" customFormat="1" ht="6.95"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x14ac:dyDescent="0.2">
      <c r="A91" s="34"/>
      <c r="B91" s="35"/>
      <c r="C91" s="29" t="s">
        <v>20</v>
      </c>
      <c r="D91" s="36"/>
      <c r="E91" s="36"/>
      <c r="F91" s="27" t="str">
        <f>F14</f>
        <v xml:space="preserve"> </v>
      </c>
      <c r="G91" s="36"/>
      <c r="H91" s="36"/>
      <c r="I91" s="29" t="s">
        <v>22</v>
      </c>
      <c r="J91" s="66" t="str">
        <f>IF(J14="","",J14)</f>
        <v>4. 4. 2022</v>
      </c>
      <c r="K91" s="36"/>
      <c r="L91" s="51"/>
      <c r="S91" s="34"/>
      <c r="T91" s="34"/>
      <c r="U91" s="34"/>
      <c r="V91" s="34"/>
      <c r="W91" s="34"/>
      <c r="X91" s="34"/>
      <c r="Y91" s="34"/>
      <c r="Z91" s="34"/>
      <c r="AA91" s="34"/>
      <c r="AB91" s="34"/>
      <c r="AC91" s="34"/>
      <c r="AD91" s="34"/>
      <c r="AE91" s="34"/>
    </row>
    <row r="92" spans="1:31" s="2" customFormat="1" ht="6.95" customHeight="1" x14ac:dyDescent="0.2">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x14ac:dyDescent="0.2">
      <c r="A93" s="34"/>
      <c r="B93" s="35"/>
      <c r="C93" s="29" t="s">
        <v>24</v>
      </c>
      <c r="D93" s="36"/>
      <c r="E93" s="36"/>
      <c r="F93" s="27" t="str">
        <f>E17</f>
        <v xml:space="preserve"> </v>
      </c>
      <c r="G93" s="36"/>
      <c r="H93" s="36"/>
      <c r="I93" s="29" t="s">
        <v>29</v>
      </c>
      <c r="J93" s="32" t="str">
        <f>E23</f>
        <v xml:space="preserve"> </v>
      </c>
      <c r="K93" s="36"/>
      <c r="L93" s="51"/>
      <c r="S93" s="34"/>
      <c r="T93" s="34"/>
      <c r="U93" s="34"/>
      <c r="V93" s="34"/>
      <c r="W93" s="34"/>
      <c r="X93" s="34"/>
      <c r="Y93" s="34"/>
      <c r="Z93" s="34"/>
      <c r="AA93" s="34"/>
      <c r="AB93" s="34"/>
      <c r="AC93" s="34"/>
      <c r="AD93" s="34"/>
      <c r="AE93" s="34"/>
    </row>
    <row r="94" spans="1:31" s="2" customFormat="1" ht="15.2" customHeight="1" x14ac:dyDescent="0.2">
      <c r="A94" s="34"/>
      <c r="B94" s="35"/>
      <c r="C94" s="29" t="s">
        <v>27</v>
      </c>
      <c r="D94" s="36"/>
      <c r="E94" s="36"/>
      <c r="F94" s="27" t="str">
        <f>IF(E20="","",E20)</f>
        <v>Vyplň údaj</v>
      </c>
      <c r="G94" s="36"/>
      <c r="H94" s="36"/>
      <c r="I94" s="29" t="s">
        <v>31</v>
      </c>
      <c r="J94" s="32" t="str">
        <f>E26</f>
        <v xml:space="preserve"> </v>
      </c>
      <c r="K94" s="36"/>
      <c r="L94" s="51"/>
      <c r="S94" s="34"/>
      <c r="T94" s="34"/>
      <c r="U94" s="34"/>
      <c r="V94" s="34"/>
      <c r="W94" s="34"/>
      <c r="X94" s="34"/>
      <c r="Y94" s="34"/>
      <c r="Z94" s="34"/>
      <c r="AA94" s="34"/>
      <c r="AB94" s="34"/>
      <c r="AC94" s="34"/>
      <c r="AD94" s="34"/>
      <c r="AE94" s="34"/>
    </row>
    <row r="95" spans="1:31" s="2" customFormat="1" ht="10.35"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x14ac:dyDescent="0.2">
      <c r="A96" s="34"/>
      <c r="B96" s="35"/>
      <c r="C96" s="149" t="s">
        <v>159</v>
      </c>
      <c r="D96" s="150"/>
      <c r="E96" s="150"/>
      <c r="F96" s="150"/>
      <c r="G96" s="150"/>
      <c r="H96" s="150"/>
      <c r="I96" s="150"/>
      <c r="J96" s="151" t="s">
        <v>160</v>
      </c>
      <c r="K96" s="150"/>
      <c r="L96" s="51"/>
      <c r="S96" s="34"/>
      <c r="T96" s="34"/>
      <c r="U96" s="34"/>
      <c r="V96" s="34"/>
      <c r="W96" s="34"/>
      <c r="X96" s="34"/>
      <c r="Y96" s="34"/>
      <c r="Z96" s="34"/>
      <c r="AA96" s="34"/>
      <c r="AB96" s="34"/>
      <c r="AC96" s="34"/>
      <c r="AD96" s="34"/>
      <c r="AE96" s="34"/>
    </row>
    <row r="97" spans="1:47" s="2" customFormat="1" ht="10.35" customHeight="1" x14ac:dyDescent="0.2">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x14ac:dyDescent="0.2">
      <c r="A98" s="34"/>
      <c r="B98" s="35"/>
      <c r="C98" s="152" t="s">
        <v>161</v>
      </c>
      <c r="D98" s="36"/>
      <c r="E98" s="36"/>
      <c r="F98" s="36"/>
      <c r="G98" s="36"/>
      <c r="H98" s="36"/>
      <c r="I98" s="36"/>
      <c r="J98" s="84">
        <f>J123</f>
        <v>0</v>
      </c>
      <c r="K98" s="36"/>
      <c r="L98" s="51"/>
      <c r="S98" s="34"/>
      <c r="T98" s="34"/>
      <c r="U98" s="34"/>
      <c r="V98" s="34"/>
      <c r="W98" s="34"/>
      <c r="X98" s="34"/>
      <c r="Y98" s="34"/>
      <c r="Z98" s="34"/>
      <c r="AA98" s="34"/>
      <c r="AB98" s="34"/>
      <c r="AC98" s="34"/>
      <c r="AD98" s="34"/>
      <c r="AE98" s="34"/>
      <c r="AU98" s="17" t="s">
        <v>162</v>
      </c>
    </row>
    <row r="99" spans="1:47" s="9" customFormat="1" ht="24.95" customHeight="1" x14ac:dyDescent="0.2">
      <c r="B99" s="153"/>
      <c r="C99" s="154"/>
      <c r="D99" s="155" t="s">
        <v>163</v>
      </c>
      <c r="E99" s="156"/>
      <c r="F99" s="156"/>
      <c r="G99" s="156"/>
      <c r="H99" s="156"/>
      <c r="I99" s="156"/>
      <c r="J99" s="157">
        <f>J124</f>
        <v>0</v>
      </c>
      <c r="K99" s="154"/>
      <c r="L99" s="158"/>
    </row>
    <row r="100" spans="1:47" s="10" customFormat="1" ht="19.899999999999999" customHeight="1" x14ac:dyDescent="0.2">
      <c r="B100" s="159"/>
      <c r="C100" s="104"/>
      <c r="D100" s="160" t="s">
        <v>164</v>
      </c>
      <c r="E100" s="161"/>
      <c r="F100" s="161"/>
      <c r="G100" s="161"/>
      <c r="H100" s="161"/>
      <c r="I100" s="161"/>
      <c r="J100" s="162">
        <f>J125</f>
        <v>0</v>
      </c>
      <c r="K100" s="104"/>
      <c r="L100" s="163"/>
    </row>
    <row r="101" spans="1:47" s="9" customFormat="1" ht="24.95" customHeight="1" x14ac:dyDescent="0.2">
      <c r="B101" s="153"/>
      <c r="C101" s="154"/>
      <c r="D101" s="155" t="s">
        <v>165</v>
      </c>
      <c r="E101" s="156"/>
      <c r="F101" s="156"/>
      <c r="G101" s="156"/>
      <c r="H101" s="156"/>
      <c r="I101" s="156"/>
      <c r="J101" s="157">
        <f>J127</f>
        <v>0</v>
      </c>
      <c r="K101" s="154"/>
      <c r="L101" s="158"/>
    </row>
    <row r="102" spans="1:47" s="2" customFormat="1" ht="21.75" customHeight="1" x14ac:dyDescent="0.2">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47" s="2" customFormat="1" ht="6.95" customHeight="1" x14ac:dyDescent="0.2">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7" spans="1:47" s="2" customFormat="1" ht="6.95" customHeight="1" x14ac:dyDescent="0.2">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47" s="2" customFormat="1" ht="24.95" customHeight="1" x14ac:dyDescent="0.2">
      <c r="A108" s="34"/>
      <c r="B108" s="35"/>
      <c r="C108" s="23" t="s">
        <v>166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47" s="2" customFormat="1" ht="6.95" customHeight="1" x14ac:dyDescent="0.2">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47" s="2" customFormat="1" ht="12" customHeight="1" x14ac:dyDescent="0.2">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16.5" customHeight="1" x14ac:dyDescent="0.2">
      <c r="A111" s="34"/>
      <c r="B111" s="35"/>
      <c r="C111" s="36"/>
      <c r="D111" s="36"/>
      <c r="E111" s="309" t="str">
        <f>E7</f>
        <v>16 -Oprava trati v úseku Praha Smíchov - Beroun Závodí</v>
      </c>
      <c r="F111" s="310"/>
      <c r="G111" s="310"/>
      <c r="H111" s="310"/>
      <c r="I111" s="36"/>
      <c r="J111" s="36"/>
      <c r="K111" s="36"/>
      <c r="L111" s="51"/>
      <c r="S111" s="34"/>
      <c r="T111" s="34"/>
      <c r="U111" s="34"/>
      <c r="V111" s="34"/>
      <c r="W111" s="34"/>
      <c r="X111" s="34"/>
      <c r="Y111" s="34"/>
      <c r="Z111" s="34"/>
      <c r="AA111" s="34"/>
      <c r="AB111" s="34"/>
      <c r="AC111" s="34"/>
      <c r="AD111" s="34"/>
      <c r="AE111" s="34"/>
    </row>
    <row r="112" spans="1:47" s="1" customFormat="1" ht="12" customHeight="1" x14ac:dyDescent="0.2">
      <c r="B112" s="21"/>
      <c r="C112" s="29" t="s">
        <v>156</v>
      </c>
      <c r="D112" s="22"/>
      <c r="E112" s="22"/>
      <c r="F112" s="22"/>
      <c r="G112" s="22"/>
      <c r="H112" s="22"/>
      <c r="I112" s="22"/>
      <c r="J112" s="22"/>
      <c r="K112" s="22"/>
      <c r="L112" s="20"/>
    </row>
    <row r="113" spans="1:65" s="2" customFormat="1" ht="16.5" customHeight="1" x14ac:dyDescent="0.2">
      <c r="A113" s="34"/>
      <c r="B113" s="35"/>
      <c r="C113" s="36"/>
      <c r="D113" s="36"/>
      <c r="E113" s="309" t="s">
        <v>995</v>
      </c>
      <c r="F113" s="308"/>
      <c r="G113" s="308"/>
      <c r="H113" s="308"/>
      <c r="I113" s="36"/>
      <c r="J113" s="36"/>
      <c r="K113" s="36"/>
      <c r="L113" s="51"/>
      <c r="S113" s="34"/>
      <c r="T113" s="34"/>
      <c r="U113" s="34"/>
      <c r="V113" s="34"/>
      <c r="W113" s="34"/>
      <c r="X113" s="34"/>
      <c r="Y113" s="34"/>
      <c r="Z113" s="34"/>
      <c r="AA113" s="34"/>
      <c r="AB113" s="34"/>
      <c r="AC113" s="34"/>
      <c r="AD113" s="34"/>
      <c r="AE113" s="34"/>
    </row>
    <row r="114" spans="1:65" s="2" customFormat="1" ht="12" customHeight="1" x14ac:dyDescent="0.2">
      <c r="A114" s="34"/>
      <c r="B114" s="35"/>
      <c r="C114" s="29" t="s">
        <v>486</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6.5" customHeight="1" x14ac:dyDescent="0.2">
      <c r="A115" s="34"/>
      <c r="B115" s="35"/>
      <c r="C115" s="36"/>
      <c r="D115" s="36"/>
      <c r="E115" s="270" t="str">
        <f>E11</f>
        <v>PS03a - UOŽI-Osvětlení nástupiště Beroun Závodí</v>
      </c>
      <c r="F115" s="308"/>
      <c r="G115" s="308"/>
      <c r="H115" s="308"/>
      <c r="I115" s="36"/>
      <c r="J115" s="36"/>
      <c r="K115" s="36"/>
      <c r="L115" s="51"/>
      <c r="S115" s="34"/>
      <c r="T115" s="34"/>
      <c r="U115" s="34"/>
      <c r="V115" s="34"/>
      <c r="W115" s="34"/>
      <c r="X115" s="34"/>
      <c r="Y115" s="34"/>
      <c r="Z115" s="34"/>
      <c r="AA115" s="34"/>
      <c r="AB115" s="34"/>
      <c r="AC115" s="34"/>
      <c r="AD115" s="34"/>
      <c r="AE115" s="34"/>
    </row>
    <row r="116" spans="1:65" s="2" customFormat="1" ht="6.95" customHeight="1" x14ac:dyDescent="0.2">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2" customHeight="1" x14ac:dyDescent="0.2">
      <c r="A117" s="34"/>
      <c r="B117" s="35"/>
      <c r="C117" s="29" t="s">
        <v>20</v>
      </c>
      <c r="D117" s="36"/>
      <c r="E117" s="36"/>
      <c r="F117" s="27" t="str">
        <f>F14</f>
        <v xml:space="preserve"> </v>
      </c>
      <c r="G117" s="36"/>
      <c r="H117" s="36"/>
      <c r="I117" s="29" t="s">
        <v>22</v>
      </c>
      <c r="J117" s="66" t="str">
        <f>IF(J14="","",J14)</f>
        <v>4. 4. 2022</v>
      </c>
      <c r="K117" s="36"/>
      <c r="L117" s="51"/>
      <c r="S117" s="34"/>
      <c r="T117" s="34"/>
      <c r="U117" s="34"/>
      <c r="V117" s="34"/>
      <c r="W117" s="34"/>
      <c r="X117" s="34"/>
      <c r="Y117" s="34"/>
      <c r="Z117" s="34"/>
      <c r="AA117" s="34"/>
      <c r="AB117" s="34"/>
      <c r="AC117" s="34"/>
      <c r="AD117" s="34"/>
      <c r="AE117" s="34"/>
    </row>
    <row r="118" spans="1:65" s="2" customFormat="1" ht="6.95" customHeight="1" x14ac:dyDescent="0.2">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5.2" customHeight="1" x14ac:dyDescent="0.2">
      <c r="A119" s="34"/>
      <c r="B119" s="35"/>
      <c r="C119" s="29" t="s">
        <v>24</v>
      </c>
      <c r="D119" s="36"/>
      <c r="E119" s="36"/>
      <c r="F119" s="27" t="str">
        <f>E17</f>
        <v xml:space="preserve"> </v>
      </c>
      <c r="G119" s="36"/>
      <c r="H119" s="36"/>
      <c r="I119" s="29" t="s">
        <v>29</v>
      </c>
      <c r="J119" s="32" t="str">
        <f>E23</f>
        <v xml:space="preserve"> </v>
      </c>
      <c r="K119" s="36"/>
      <c r="L119" s="51"/>
      <c r="S119" s="34"/>
      <c r="T119" s="34"/>
      <c r="U119" s="34"/>
      <c r="V119" s="34"/>
      <c r="W119" s="34"/>
      <c r="X119" s="34"/>
      <c r="Y119" s="34"/>
      <c r="Z119" s="34"/>
      <c r="AA119" s="34"/>
      <c r="AB119" s="34"/>
      <c r="AC119" s="34"/>
      <c r="AD119" s="34"/>
      <c r="AE119" s="34"/>
    </row>
    <row r="120" spans="1:65" s="2" customFormat="1" ht="15.2" customHeight="1" x14ac:dyDescent="0.2">
      <c r="A120" s="34"/>
      <c r="B120" s="35"/>
      <c r="C120" s="29" t="s">
        <v>27</v>
      </c>
      <c r="D120" s="36"/>
      <c r="E120" s="36"/>
      <c r="F120" s="27" t="str">
        <f>IF(E20="","",E20)</f>
        <v>Vyplň údaj</v>
      </c>
      <c r="G120" s="36"/>
      <c r="H120" s="36"/>
      <c r="I120" s="29" t="s">
        <v>31</v>
      </c>
      <c r="J120" s="32" t="str">
        <f>E26</f>
        <v xml:space="preserve"> </v>
      </c>
      <c r="K120" s="36"/>
      <c r="L120" s="51"/>
      <c r="S120" s="34"/>
      <c r="T120" s="34"/>
      <c r="U120" s="34"/>
      <c r="V120" s="34"/>
      <c r="W120" s="34"/>
      <c r="X120" s="34"/>
      <c r="Y120" s="34"/>
      <c r="Z120" s="34"/>
      <c r="AA120" s="34"/>
      <c r="AB120" s="34"/>
      <c r="AC120" s="34"/>
      <c r="AD120" s="34"/>
      <c r="AE120" s="34"/>
    </row>
    <row r="121" spans="1:65" s="2" customFormat="1" ht="10.35" customHeight="1" x14ac:dyDescent="0.2">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11" customFormat="1" ht="29.25" customHeight="1" x14ac:dyDescent="0.2">
      <c r="A122" s="164"/>
      <c r="B122" s="165"/>
      <c r="C122" s="166" t="s">
        <v>167</v>
      </c>
      <c r="D122" s="167" t="s">
        <v>58</v>
      </c>
      <c r="E122" s="167" t="s">
        <v>54</v>
      </c>
      <c r="F122" s="167" t="s">
        <v>55</v>
      </c>
      <c r="G122" s="167" t="s">
        <v>168</v>
      </c>
      <c r="H122" s="167" t="s">
        <v>169</v>
      </c>
      <c r="I122" s="167" t="s">
        <v>170</v>
      </c>
      <c r="J122" s="167" t="s">
        <v>160</v>
      </c>
      <c r="K122" s="168" t="s">
        <v>171</v>
      </c>
      <c r="L122" s="169"/>
      <c r="M122" s="75" t="s">
        <v>1</v>
      </c>
      <c r="N122" s="76" t="s">
        <v>37</v>
      </c>
      <c r="O122" s="76" t="s">
        <v>172</v>
      </c>
      <c r="P122" s="76" t="s">
        <v>173</v>
      </c>
      <c r="Q122" s="76" t="s">
        <v>174</v>
      </c>
      <c r="R122" s="76" t="s">
        <v>175</v>
      </c>
      <c r="S122" s="76" t="s">
        <v>176</v>
      </c>
      <c r="T122" s="77" t="s">
        <v>177</v>
      </c>
      <c r="U122" s="164"/>
      <c r="V122" s="164"/>
      <c r="W122" s="164"/>
      <c r="X122" s="164"/>
      <c r="Y122" s="164"/>
      <c r="Z122" s="164"/>
      <c r="AA122" s="164"/>
      <c r="AB122" s="164"/>
      <c r="AC122" s="164"/>
      <c r="AD122" s="164"/>
      <c r="AE122" s="164"/>
    </row>
    <row r="123" spans="1:65" s="2" customFormat="1" ht="22.9" customHeight="1" x14ac:dyDescent="0.25">
      <c r="A123" s="34"/>
      <c r="B123" s="35"/>
      <c r="C123" s="82" t="s">
        <v>178</v>
      </c>
      <c r="D123" s="36"/>
      <c r="E123" s="36"/>
      <c r="F123" s="36"/>
      <c r="G123" s="36"/>
      <c r="H123" s="36"/>
      <c r="I123" s="36"/>
      <c r="J123" s="170">
        <f>BK123</f>
        <v>0</v>
      </c>
      <c r="K123" s="36"/>
      <c r="L123" s="39"/>
      <c r="M123" s="78"/>
      <c r="N123" s="171"/>
      <c r="O123" s="79"/>
      <c r="P123" s="172">
        <f>P124+P127</f>
        <v>0</v>
      </c>
      <c r="Q123" s="79"/>
      <c r="R123" s="172">
        <f>R124+R127</f>
        <v>0</v>
      </c>
      <c r="S123" s="79"/>
      <c r="T123" s="173">
        <f>T124+T127</f>
        <v>0</v>
      </c>
      <c r="U123" s="34"/>
      <c r="V123" s="34"/>
      <c r="W123" s="34"/>
      <c r="X123" s="34"/>
      <c r="Y123" s="34"/>
      <c r="Z123" s="34"/>
      <c r="AA123" s="34"/>
      <c r="AB123" s="34"/>
      <c r="AC123" s="34"/>
      <c r="AD123" s="34"/>
      <c r="AE123" s="34"/>
      <c r="AT123" s="17" t="s">
        <v>72</v>
      </c>
      <c r="AU123" s="17" t="s">
        <v>162</v>
      </c>
      <c r="BK123" s="174">
        <f>BK124+BK127</f>
        <v>0</v>
      </c>
    </row>
    <row r="124" spans="1:65" s="12" customFormat="1" ht="25.9" customHeight="1" x14ac:dyDescent="0.2">
      <c r="B124" s="175"/>
      <c r="C124" s="176"/>
      <c r="D124" s="177" t="s">
        <v>72</v>
      </c>
      <c r="E124" s="178" t="s">
        <v>179</v>
      </c>
      <c r="F124" s="178" t="s">
        <v>180</v>
      </c>
      <c r="G124" s="176"/>
      <c r="H124" s="176"/>
      <c r="I124" s="179"/>
      <c r="J124" s="180">
        <f>BK124</f>
        <v>0</v>
      </c>
      <c r="K124" s="176"/>
      <c r="L124" s="181"/>
      <c r="M124" s="182"/>
      <c r="N124" s="183"/>
      <c r="O124" s="183"/>
      <c r="P124" s="184">
        <f>P125</f>
        <v>0</v>
      </c>
      <c r="Q124" s="183"/>
      <c r="R124" s="184">
        <f>R125</f>
        <v>0</v>
      </c>
      <c r="S124" s="183"/>
      <c r="T124" s="185">
        <f>T125</f>
        <v>0</v>
      </c>
      <c r="AR124" s="186" t="s">
        <v>81</v>
      </c>
      <c r="AT124" s="187" t="s">
        <v>72</v>
      </c>
      <c r="AU124" s="187" t="s">
        <v>73</v>
      </c>
      <c r="AY124" s="186" t="s">
        <v>181</v>
      </c>
      <c r="BK124" s="188">
        <f>BK125</f>
        <v>0</v>
      </c>
    </row>
    <row r="125" spans="1:65" s="12" customFormat="1" ht="22.9" customHeight="1" x14ac:dyDescent="0.2">
      <c r="B125" s="175"/>
      <c r="C125" s="176"/>
      <c r="D125" s="177" t="s">
        <v>72</v>
      </c>
      <c r="E125" s="189" t="s">
        <v>182</v>
      </c>
      <c r="F125" s="189" t="s">
        <v>183</v>
      </c>
      <c r="G125" s="176"/>
      <c r="H125" s="176"/>
      <c r="I125" s="179"/>
      <c r="J125" s="190">
        <f>BK125</f>
        <v>0</v>
      </c>
      <c r="K125" s="176"/>
      <c r="L125" s="181"/>
      <c r="M125" s="182"/>
      <c r="N125" s="183"/>
      <c r="O125" s="183"/>
      <c r="P125" s="184">
        <f>P126</f>
        <v>0</v>
      </c>
      <c r="Q125" s="183"/>
      <c r="R125" s="184">
        <f>R126</f>
        <v>0</v>
      </c>
      <c r="S125" s="183"/>
      <c r="T125" s="185">
        <f>T126</f>
        <v>0</v>
      </c>
      <c r="AR125" s="186" t="s">
        <v>81</v>
      </c>
      <c r="AT125" s="187" t="s">
        <v>72</v>
      </c>
      <c r="AU125" s="187" t="s">
        <v>81</v>
      </c>
      <c r="AY125" s="186" t="s">
        <v>181</v>
      </c>
      <c r="BK125" s="188">
        <f>BK126</f>
        <v>0</v>
      </c>
    </row>
    <row r="126" spans="1:65" s="2" customFormat="1" ht="66.75" customHeight="1" x14ac:dyDescent="0.2">
      <c r="A126" s="34"/>
      <c r="B126" s="35"/>
      <c r="C126" s="191" t="s">
        <v>81</v>
      </c>
      <c r="D126" s="191" t="s">
        <v>184</v>
      </c>
      <c r="E126" s="192" t="s">
        <v>997</v>
      </c>
      <c r="F126" s="193" t="s">
        <v>998</v>
      </c>
      <c r="G126" s="194" t="s">
        <v>196</v>
      </c>
      <c r="H126" s="195">
        <v>1.53</v>
      </c>
      <c r="I126" s="196"/>
      <c r="J126" s="197">
        <f>ROUND(I126*H126,2)</f>
        <v>0</v>
      </c>
      <c r="K126" s="193" t="s">
        <v>188</v>
      </c>
      <c r="L126" s="39"/>
      <c r="M126" s="198" t="s">
        <v>1</v>
      </c>
      <c r="N126" s="199" t="s">
        <v>38</v>
      </c>
      <c r="O126" s="71"/>
      <c r="P126" s="200">
        <f>O126*H126</f>
        <v>0</v>
      </c>
      <c r="Q126" s="200">
        <v>0</v>
      </c>
      <c r="R126" s="200">
        <f>Q126*H126</f>
        <v>0</v>
      </c>
      <c r="S126" s="200">
        <v>0</v>
      </c>
      <c r="T126" s="201">
        <f>S126*H126</f>
        <v>0</v>
      </c>
      <c r="U126" s="34"/>
      <c r="V126" s="34"/>
      <c r="W126" s="34"/>
      <c r="X126" s="34"/>
      <c r="Y126" s="34"/>
      <c r="Z126" s="34"/>
      <c r="AA126" s="34"/>
      <c r="AB126" s="34"/>
      <c r="AC126" s="34"/>
      <c r="AD126" s="34"/>
      <c r="AE126" s="34"/>
      <c r="AR126" s="202" t="s">
        <v>189</v>
      </c>
      <c r="AT126" s="202" t="s">
        <v>184</v>
      </c>
      <c r="AU126" s="202" t="s">
        <v>83</v>
      </c>
      <c r="AY126" s="17" t="s">
        <v>181</v>
      </c>
      <c r="BE126" s="203">
        <f>IF(N126="základní",J126,0)</f>
        <v>0</v>
      </c>
      <c r="BF126" s="203">
        <f>IF(N126="snížená",J126,0)</f>
        <v>0</v>
      </c>
      <c r="BG126" s="203">
        <f>IF(N126="zákl. přenesená",J126,0)</f>
        <v>0</v>
      </c>
      <c r="BH126" s="203">
        <f>IF(N126="sníž. přenesená",J126,0)</f>
        <v>0</v>
      </c>
      <c r="BI126" s="203">
        <f>IF(N126="nulová",J126,0)</f>
        <v>0</v>
      </c>
      <c r="BJ126" s="17" t="s">
        <v>81</v>
      </c>
      <c r="BK126" s="203">
        <f>ROUND(I126*H126,2)</f>
        <v>0</v>
      </c>
      <c r="BL126" s="17" t="s">
        <v>189</v>
      </c>
      <c r="BM126" s="202" t="s">
        <v>1220</v>
      </c>
    </row>
    <row r="127" spans="1:65" s="12" customFormat="1" ht="25.9" customHeight="1" x14ac:dyDescent="0.2">
      <c r="B127" s="175"/>
      <c r="C127" s="176"/>
      <c r="D127" s="177" t="s">
        <v>72</v>
      </c>
      <c r="E127" s="178" t="s">
        <v>450</v>
      </c>
      <c r="F127" s="178" t="s">
        <v>451</v>
      </c>
      <c r="G127" s="176"/>
      <c r="H127" s="176"/>
      <c r="I127" s="179"/>
      <c r="J127" s="180">
        <f>BK127</f>
        <v>0</v>
      </c>
      <c r="K127" s="176"/>
      <c r="L127" s="181"/>
      <c r="M127" s="182"/>
      <c r="N127" s="183"/>
      <c r="O127" s="183"/>
      <c r="P127" s="184">
        <f>SUM(P128:P156)</f>
        <v>0</v>
      </c>
      <c r="Q127" s="183"/>
      <c r="R127" s="184">
        <f>SUM(R128:R156)</f>
        <v>0</v>
      </c>
      <c r="S127" s="183"/>
      <c r="T127" s="185">
        <f>SUM(T128:T156)</f>
        <v>0</v>
      </c>
      <c r="AR127" s="186" t="s">
        <v>189</v>
      </c>
      <c r="AT127" s="187" t="s">
        <v>72</v>
      </c>
      <c r="AU127" s="187" t="s">
        <v>73</v>
      </c>
      <c r="AY127" s="186" t="s">
        <v>181</v>
      </c>
      <c r="BK127" s="188">
        <f>SUM(BK128:BK156)</f>
        <v>0</v>
      </c>
    </row>
    <row r="128" spans="1:65" s="2" customFormat="1" ht="55.5" customHeight="1" x14ac:dyDescent="0.2">
      <c r="A128" s="34"/>
      <c r="B128" s="35"/>
      <c r="C128" s="191" t="s">
        <v>83</v>
      </c>
      <c r="D128" s="191" t="s">
        <v>184</v>
      </c>
      <c r="E128" s="192" t="s">
        <v>1000</v>
      </c>
      <c r="F128" s="193" t="s">
        <v>1001</v>
      </c>
      <c r="G128" s="194" t="s">
        <v>222</v>
      </c>
      <c r="H128" s="195">
        <v>90</v>
      </c>
      <c r="I128" s="196"/>
      <c r="J128" s="197">
        <f t="shared" ref="J128:J156" si="0">ROUND(I128*H128,2)</f>
        <v>0</v>
      </c>
      <c r="K128" s="193" t="s">
        <v>188</v>
      </c>
      <c r="L128" s="39"/>
      <c r="M128" s="198" t="s">
        <v>1</v>
      </c>
      <c r="N128" s="199" t="s">
        <v>38</v>
      </c>
      <c r="O128" s="71"/>
      <c r="P128" s="200">
        <f t="shared" ref="P128:P156" si="1">O128*H128</f>
        <v>0</v>
      </c>
      <c r="Q128" s="200">
        <v>0</v>
      </c>
      <c r="R128" s="200">
        <f t="shared" ref="R128:R156" si="2">Q128*H128</f>
        <v>0</v>
      </c>
      <c r="S128" s="200">
        <v>0</v>
      </c>
      <c r="T128" s="201">
        <f t="shared" ref="T128:T156" si="3">S128*H128</f>
        <v>0</v>
      </c>
      <c r="U128" s="34"/>
      <c r="V128" s="34"/>
      <c r="W128" s="34"/>
      <c r="X128" s="34"/>
      <c r="Y128" s="34"/>
      <c r="Z128" s="34"/>
      <c r="AA128" s="34"/>
      <c r="AB128" s="34"/>
      <c r="AC128" s="34"/>
      <c r="AD128" s="34"/>
      <c r="AE128" s="34"/>
      <c r="AR128" s="202" t="s">
        <v>455</v>
      </c>
      <c r="AT128" s="202" t="s">
        <v>184</v>
      </c>
      <c r="AU128" s="202" t="s">
        <v>81</v>
      </c>
      <c r="AY128" s="17" t="s">
        <v>181</v>
      </c>
      <c r="BE128" s="203">
        <f t="shared" ref="BE128:BE156" si="4">IF(N128="základní",J128,0)</f>
        <v>0</v>
      </c>
      <c r="BF128" s="203">
        <f t="shared" ref="BF128:BF156" si="5">IF(N128="snížená",J128,0)</f>
        <v>0</v>
      </c>
      <c r="BG128" s="203">
        <f t="shared" ref="BG128:BG156" si="6">IF(N128="zákl. přenesená",J128,0)</f>
        <v>0</v>
      </c>
      <c r="BH128" s="203">
        <f t="shared" ref="BH128:BH156" si="7">IF(N128="sníž. přenesená",J128,0)</f>
        <v>0</v>
      </c>
      <c r="BI128" s="203">
        <f t="shared" ref="BI128:BI156" si="8">IF(N128="nulová",J128,0)</f>
        <v>0</v>
      </c>
      <c r="BJ128" s="17" t="s">
        <v>81</v>
      </c>
      <c r="BK128" s="203">
        <f t="shared" ref="BK128:BK156" si="9">ROUND(I128*H128,2)</f>
        <v>0</v>
      </c>
      <c r="BL128" s="17" t="s">
        <v>455</v>
      </c>
      <c r="BM128" s="202" t="s">
        <v>1221</v>
      </c>
    </row>
    <row r="129" spans="1:65" s="2" customFormat="1" ht="78" customHeight="1" x14ac:dyDescent="0.2">
      <c r="A129" s="34"/>
      <c r="B129" s="35"/>
      <c r="C129" s="191" t="s">
        <v>198</v>
      </c>
      <c r="D129" s="191" t="s">
        <v>184</v>
      </c>
      <c r="E129" s="192" t="s">
        <v>1003</v>
      </c>
      <c r="F129" s="193" t="s">
        <v>1004</v>
      </c>
      <c r="G129" s="194" t="s">
        <v>222</v>
      </c>
      <c r="H129" s="195">
        <v>60</v>
      </c>
      <c r="I129" s="196"/>
      <c r="J129" s="197">
        <f t="shared" si="0"/>
        <v>0</v>
      </c>
      <c r="K129" s="193" t="s">
        <v>188</v>
      </c>
      <c r="L129" s="39"/>
      <c r="M129" s="198" t="s">
        <v>1</v>
      </c>
      <c r="N129" s="199" t="s">
        <v>38</v>
      </c>
      <c r="O129" s="71"/>
      <c r="P129" s="200">
        <f t="shared" si="1"/>
        <v>0</v>
      </c>
      <c r="Q129" s="200">
        <v>0</v>
      </c>
      <c r="R129" s="200">
        <f t="shared" si="2"/>
        <v>0</v>
      </c>
      <c r="S129" s="200">
        <v>0</v>
      </c>
      <c r="T129" s="201">
        <f t="shared" si="3"/>
        <v>0</v>
      </c>
      <c r="U129" s="34"/>
      <c r="V129" s="34"/>
      <c r="W129" s="34"/>
      <c r="X129" s="34"/>
      <c r="Y129" s="34"/>
      <c r="Z129" s="34"/>
      <c r="AA129" s="34"/>
      <c r="AB129" s="34"/>
      <c r="AC129" s="34"/>
      <c r="AD129" s="34"/>
      <c r="AE129" s="34"/>
      <c r="AR129" s="202" t="s">
        <v>455</v>
      </c>
      <c r="AT129" s="202" t="s">
        <v>184</v>
      </c>
      <c r="AU129" s="202" t="s">
        <v>81</v>
      </c>
      <c r="AY129" s="17" t="s">
        <v>181</v>
      </c>
      <c r="BE129" s="203">
        <f t="shared" si="4"/>
        <v>0</v>
      </c>
      <c r="BF129" s="203">
        <f t="shared" si="5"/>
        <v>0</v>
      </c>
      <c r="BG129" s="203">
        <f t="shared" si="6"/>
        <v>0</v>
      </c>
      <c r="BH129" s="203">
        <f t="shared" si="7"/>
        <v>0</v>
      </c>
      <c r="BI129" s="203">
        <f t="shared" si="8"/>
        <v>0</v>
      </c>
      <c r="BJ129" s="17" t="s">
        <v>81</v>
      </c>
      <c r="BK129" s="203">
        <f t="shared" si="9"/>
        <v>0</v>
      </c>
      <c r="BL129" s="17" t="s">
        <v>455</v>
      </c>
      <c r="BM129" s="202" t="s">
        <v>1222</v>
      </c>
    </row>
    <row r="130" spans="1:65" s="2" customFormat="1" ht="24.2" customHeight="1" x14ac:dyDescent="0.2">
      <c r="A130" s="34"/>
      <c r="B130" s="35"/>
      <c r="C130" s="191" t="s">
        <v>189</v>
      </c>
      <c r="D130" s="191" t="s">
        <v>184</v>
      </c>
      <c r="E130" s="192" t="s">
        <v>1006</v>
      </c>
      <c r="F130" s="193" t="s">
        <v>1007</v>
      </c>
      <c r="G130" s="194" t="s">
        <v>227</v>
      </c>
      <c r="H130" s="195">
        <v>4</v>
      </c>
      <c r="I130" s="196"/>
      <c r="J130" s="197">
        <f t="shared" si="0"/>
        <v>0</v>
      </c>
      <c r="K130" s="193" t="s">
        <v>188</v>
      </c>
      <c r="L130" s="39"/>
      <c r="M130" s="198" t="s">
        <v>1</v>
      </c>
      <c r="N130" s="199" t="s">
        <v>38</v>
      </c>
      <c r="O130" s="71"/>
      <c r="P130" s="200">
        <f t="shared" si="1"/>
        <v>0</v>
      </c>
      <c r="Q130" s="200">
        <v>0</v>
      </c>
      <c r="R130" s="200">
        <f t="shared" si="2"/>
        <v>0</v>
      </c>
      <c r="S130" s="200">
        <v>0</v>
      </c>
      <c r="T130" s="201">
        <f t="shared" si="3"/>
        <v>0</v>
      </c>
      <c r="U130" s="34"/>
      <c r="V130" s="34"/>
      <c r="W130" s="34"/>
      <c r="X130" s="34"/>
      <c r="Y130" s="34"/>
      <c r="Z130" s="34"/>
      <c r="AA130" s="34"/>
      <c r="AB130" s="34"/>
      <c r="AC130" s="34"/>
      <c r="AD130" s="34"/>
      <c r="AE130" s="34"/>
      <c r="AR130" s="202" t="s">
        <v>455</v>
      </c>
      <c r="AT130" s="202" t="s">
        <v>184</v>
      </c>
      <c r="AU130" s="202" t="s">
        <v>81</v>
      </c>
      <c r="AY130" s="17" t="s">
        <v>181</v>
      </c>
      <c r="BE130" s="203">
        <f t="shared" si="4"/>
        <v>0</v>
      </c>
      <c r="BF130" s="203">
        <f t="shared" si="5"/>
        <v>0</v>
      </c>
      <c r="BG130" s="203">
        <f t="shared" si="6"/>
        <v>0</v>
      </c>
      <c r="BH130" s="203">
        <f t="shared" si="7"/>
        <v>0</v>
      </c>
      <c r="BI130" s="203">
        <f t="shared" si="8"/>
        <v>0</v>
      </c>
      <c r="BJ130" s="17" t="s">
        <v>81</v>
      </c>
      <c r="BK130" s="203">
        <f t="shared" si="9"/>
        <v>0</v>
      </c>
      <c r="BL130" s="17" t="s">
        <v>455</v>
      </c>
      <c r="BM130" s="202" t="s">
        <v>1223</v>
      </c>
    </row>
    <row r="131" spans="1:65" s="2" customFormat="1" ht="33" customHeight="1" x14ac:dyDescent="0.2">
      <c r="A131" s="34"/>
      <c r="B131" s="35"/>
      <c r="C131" s="191" t="s">
        <v>182</v>
      </c>
      <c r="D131" s="191" t="s">
        <v>184</v>
      </c>
      <c r="E131" s="192" t="s">
        <v>1009</v>
      </c>
      <c r="F131" s="193" t="s">
        <v>1010</v>
      </c>
      <c r="G131" s="194" t="s">
        <v>222</v>
      </c>
      <c r="H131" s="195">
        <v>40</v>
      </c>
      <c r="I131" s="196"/>
      <c r="J131" s="197">
        <f t="shared" si="0"/>
        <v>0</v>
      </c>
      <c r="K131" s="193" t="s">
        <v>188</v>
      </c>
      <c r="L131" s="39"/>
      <c r="M131" s="198" t="s">
        <v>1</v>
      </c>
      <c r="N131" s="199" t="s">
        <v>38</v>
      </c>
      <c r="O131" s="71"/>
      <c r="P131" s="200">
        <f t="shared" si="1"/>
        <v>0</v>
      </c>
      <c r="Q131" s="200">
        <v>0</v>
      </c>
      <c r="R131" s="200">
        <f t="shared" si="2"/>
        <v>0</v>
      </c>
      <c r="S131" s="200">
        <v>0</v>
      </c>
      <c r="T131" s="201">
        <f t="shared" si="3"/>
        <v>0</v>
      </c>
      <c r="U131" s="34"/>
      <c r="V131" s="34"/>
      <c r="W131" s="34"/>
      <c r="X131" s="34"/>
      <c r="Y131" s="34"/>
      <c r="Z131" s="34"/>
      <c r="AA131" s="34"/>
      <c r="AB131" s="34"/>
      <c r="AC131" s="34"/>
      <c r="AD131" s="34"/>
      <c r="AE131" s="34"/>
      <c r="AR131" s="202" t="s">
        <v>455</v>
      </c>
      <c r="AT131" s="202" t="s">
        <v>184</v>
      </c>
      <c r="AU131" s="202" t="s">
        <v>81</v>
      </c>
      <c r="AY131" s="17" t="s">
        <v>181</v>
      </c>
      <c r="BE131" s="203">
        <f t="shared" si="4"/>
        <v>0</v>
      </c>
      <c r="BF131" s="203">
        <f t="shared" si="5"/>
        <v>0</v>
      </c>
      <c r="BG131" s="203">
        <f t="shared" si="6"/>
        <v>0</v>
      </c>
      <c r="BH131" s="203">
        <f t="shared" si="7"/>
        <v>0</v>
      </c>
      <c r="BI131" s="203">
        <f t="shared" si="8"/>
        <v>0</v>
      </c>
      <c r="BJ131" s="17" t="s">
        <v>81</v>
      </c>
      <c r="BK131" s="203">
        <f t="shared" si="9"/>
        <v>0</v>
      </c>
      <c r="BL131" s="17" t="s">
        <v>455</v>
      </c>
      <c r="BM131" s="202" t="s">
        <v>1224</v>
      </c>
    </row>
    <row r="132" spans="1:65" s="2" customFormat="1" ht="78" customHeight="1" x14ac:dyDescent="0.2">
      <c r="A132" s="34"/>
      <c r="B132" s="35"/>
      <c r="C132" s="191" t="s">
        <v>219</v>
      </c>
      <c r="D132" s="191" t="s">
        <v>184</v>
      </c>
      <c r="E132" s="192" t="s">
        <v>1012</v>
      </c>
      <c r="F132" s="193" t="s">
        <v>1013</v>
      </c>
      <c r="G132" s="194" t="s">
        <v>227</v>
      </c>
      <c r="H132" s="195">
        <v>6</v>
      </c>
      <c r="I132" s="196"/>
      <c r="J132" s="197">
        <f t="shared" si="0"/>
        <v>0</v>
      </c>
      <c r="K132" s="193" t="s">
        <v>188</v>
      </c>
      <c r="L132" s="39"/>
      <c r="M132" s="198" t="s">
        <v>1</v>
      </c>
      <c r="N132" s="199" t="s">
        <v>38</v>
      </c>
      <c r="O132" s="71"/>
      <c r="P132" s="200">
        <f t="shared" si="1"/>
        <v>0</v>
      </c>
      <c r="Q132" s="200">
        <v>0</v>
      </c>
      <c r="R132" s="200">
        <f t="shared" si="2"/>
        <v>0</v>
      </c>
      <c r="S132" s="200">
        <v>0</v>
      </c>
      <c r="T132" s="201">
        <f t="shared" si="3"/>
        <v>0</v>
      </c>
      <c r="U132" s="34"/>
      <c r="V132" s="34"/>
      <c r="W132" s="34"/>
      <c r="X132" s="34"/>
      <c r="Y132" s="34"/>
      <c r="Z132" s="34"/>
      <c r="AA132" s="34"/>
      <c r="AB132" s="34"/>
      <c r="AC132" s="34"/>
      <c r="AD132" s="34"/>
      <c r="AE132" s="34"/>
      <c r="AR132" s="202" t="s">
        <v>455</v>
      </c>
      <c r="AT132" s="202" t="s">
        <v>184</v>
      </c>
      <c r="AU132" s="202" t="s">
        <v>81</v>
      </c>
      <c r="AY132" s="17" t="s">
        <v>181</v>
      </c>
      <c r="BE132" s="203">
        <f t="shared" si="4"/>
        <v>0</v>
      </c>
      <c r="BF132" s="203">
        <f t="shared" si="5"/>
        <v>0</v>
      </c>
      <c r="BG132" s="203">
        <f t="shared" si="6"/>
        <v>0</v>
      </c>
      <c r="BH132" s="203">
        <f t="shared" si="7"/>
        <v>0</v>
      </c>
      <c r="BI132" s="203">
        <f t="shared" si="8"/>
        <v>0</v>
      </c>
      <c r="BJ132" s="17" t="s">
        <v>81</v>
      </c>
      <c r="BK132" s="203">
        <f t="shared" si="9"/>
        <v>0</v>
      </c>
      <c r="BL132" s="17" t="s">
        <v>455</v>
      </c>
      <c r="BM132" s="202" t="s">
        <v>1225</v>
      </c>
    </row>
    <row r="133" spans="1:65" s="2" customFormat="1" ht="78" customHeight="1" x14ac:dyDescent="0.2">
      <c r="A133" s="34"/>
      <c r="B133" s="35"/>
      <c r="C133" s="191" t="s">
        <v>224</v>
      </c>
      <c r="D133" s="191" t="s">
        <v>184</v>
      </c>
      <c r="E133" s="192" t="s">
        <v>1015</v>
      </c>
      <c r="F133" s="193" t="s">
        <v>1016</v>
      </c>
      <c r="G133" s="194" t="s">
        <v>227</v>
      </c>
      <c r="H133" s="195">
        <v>4</v>
      </c>
      <c r="I133" s="196"/>
      <c r="J133" s="197">
        <f t="shared" si="0"/>
        <v>0</v>
      </c>
      <c r="K133" s="193" t="s">
        <v>188</v>
      </c>
      <c r="L133" s="39"/>
      <c r="M133" s="198" t="s">
        <v>1</v>
      </c>
      <c r="N133" s="199" t="s">
        <v>38</v>
      </c>
      <c r="O133" s="71"/>
      <c r="P133" s="200">
        <f t="shared" si="1"/>
        <v>0</v>
      </c>
      <c r="Q133" s="200">
        <v>0</v>
      </c>
      <c r="R133" s="200">
        <f t="shared" si="2"/>
        <v>0</v>
      </c>
      <c r="S133" s="200">
        <v>0</v>
      </c>
      <c r="T133" s="201">
        <f t="shared" si="3"/>
        <v>0</v>
      </c>
      <c r="U133" s="34"/>
      <c r="V133" s="34"/>
      <c r="W133" s="34"/>
      <c r="X133" s="34"/>
      <c r="Y133" s="34"/>
      <c r="Z133" s="34"/>
      <c r="AA133" s="34"/>
      <c r="AB133" s="34"/>
      <c r="AC133" s="34"/>
      <c r="AD133" s="34"/>
      <c r="AE133" s="34"/>
      <c r="AR133" s="202" t="s">
        <v>455</v>
      </c>
      <c r="AT133" s="202" t="s">
        <v>184</v>
      </c>
      <c r="AU133" s="202" t="s">
        <v>81</v>
      </c>
      <c r="AY133" s="17" t="s">
        <v>181</v>
      </c>
      <c r="BE133" s="203">
        <f t="shared" si="4"/>
        <v>0</v>
      </c>
      <c r="BF133" s="203">
        <f t="shared" si="5"/>
        <v>0</v>
      </c>
      <c r="BG133" s="203">
        <f t="shared" si="6"/>
        <v>0</v>
      </c>
      <c r="BH133" s="203">
        <f t="shared" si="7"/>
        <v>0</v>
      </c>
      <c r="BI133" s="203">
        <f t="shared" si="8"/>
        <v>0</v>
      </c>
      <c r="BJ133" s="17" t="s">
        <v>81</v>
      </c>
      <c r="BK133" s="203">
        <f t="shared" si="9"/>
        <v>0</v>
      </c>
      <c r="BL133" s="17" t="s">
        <v>455</v>
      </c>
      <c r="BM133" s="202" t="s">
        <v>1226</v>
      </c>
    </row>
    <row r="134" spans="1:65" s="2" customFormat="1" ht="24.2" customHeight="1" x14ac:dyDescent="0.2">
      <c r="A134" s="34"/>
      <c r="B134" s="35"/>
      <c r="C134" s="191" t="s">
        <v>216</v>
      </c>
      <c r="D134" s="191" t="s">
        <v>184</v>
      </c>
      <c r="E134" s="192" t="s">
        <v>1018</v>
      </c>
      <c r="F134" s="193" t="s">
        <v>1019</v>
      </c>
      <c r="G134" s="194" t="s">
        <v>222</v>
      </c>
      <c r="H134" s="195">
        <v>6</v>
      </c>
      <c r="I134" s="196"/>
      <c r="J134" s="197">
        <f t="shared" si="0"/>
        <v>0</v>
      </c>
      <c r="K134" s="193" t="s">
        <v>188</v>
      </c>
      <c r="L134" s="39"/>
      <c r="M134" s="198" t="s">
        <v>1</v>
      </c>
      <c r="N134" s="199" t="s">
        <v>38</v>
      </c>
      <c r="O134" s="71"/>
      <c r="P134" s="200">
        <f t="shared" si="1"/>
        <v>0</v>
      </c>
      <c r="Q134" s="200">
        <v>0</v>
      </c>
      <c r="R134" s="200">
        <f t="shared" si="2"/>
        <v>0</v>
      </c>
      <c r="S134" s="200">
        <v>0</v>
      </c>
      <c r="T134" s="201">
        <f t="shared" si="3"/>
        <v>0</v>
      </c>
      <c r="U134" s="34"/>
      <c r="V134" s="34"/>
      <c r="W134" s="34"/>
      <c r="X134" s="34"/>
      <c r="Y134" s="34"/>
      <c r="Z134" s="34"/>
      <c r="AA134" s="34"/>
      <c r="AB134" s="34"/>
      <c r="AC134" s="34"/>
      <c r="AD134" s="34"/>
      <c r="AE134" s="34"/>
      <c r="AR134" s="202" t="s">
        <v>455</v>
      </c>
      <c r="AT134" s="202" t="s">
        <v>184</v>
      </c>
      <c r="AU134" s="202" t="s">
        <v>81</v>
      </c>
      <c r="AY134" s="17" t="s">
        <v>181</v>
      </c>
      <c r="BE134" s="203">
        <f t="shared" si="4"/>
        <v>0</v>
      </c>
      <c r="BF134" s="203">
        <f t="shared" si="5"/>
        <v>0</v>
      </c>
      <c r="BG134" s="203">
        <f t="shared" si="6"/>
        <v>0</v>
      </c>
      <c r="BH134" s="203">
        <f t="shared" si="7"/>
        <v>0</v>
      </c>
      <c r="BI134" s="203">
        <f t="shared" si="8"/>
        <v>0</v>
      </c>
      <c r="BJ134" s="17" t="s">
        <v>81</v>
      </c>
      <c r="BK134" s="203">
        <f t="shared" si="9"/>
        <v>0</v>
      </c>
      <c r="BL134" s="17" t="s">
        <v>455</v>
      </c>
      <c r="BM134" s="202" t="s">
        <v>1227</v>
      </c>
    </row>
    <row r="135" spans="1:65" s="2" customFormat="1" ht="62.65" customHeight="1" x14ac:dyDescent="0.2">
      <c r="A135" s="34"/>
      <c r="B135" s="35"/>
      <c r="C135" s="191" t="s">
        <v>233</v>
      </c>
      <c r="D135" s="191" t="s">
        <v>184</v>
      </c>
      <c r="E135" s="192" t="s">
        <v>1021</v>
      </c>
      <c r="F135" s="193" t="s">
        <v>1022</v>
      </c>
      <c r="G135" s="194" t="s">
        <v>227</v>
      </c>
      <c r="H135" s="195">
        <v>1</v>
      </c>
      <c r="I135" s="196"/>
      <c r="J135" s="197">
        <f t="shared" si="0"/>
        <v>0</v>
      </c>
      <c r="K135" s="193" t="s">
        <v>188</v>
      </c>
      <c r="L135" s="39"/>
      <c r="M135" s="198" t="s">
        <v>1</v>
      </c>
      <c r="N135" s="199" t="s">
        <v>38</v>
      </c>
      <c r="O135" s="71"/>
      <c r="P135" s="200">
        <f t="shared" si="1"/>
        <v>0</v>
      </c>
      <c r="Q135" s="200">
        <v>0</v>
      </c>
      <c r="R135" s="200">
        <f t="shared" si="2"/>
        <v>0</v>
      </c>
      <c r="S135" s="200">
        <v>0</v>
      </c>
      <c r="T135" s="201">
        <f t="shared" si="3"/>
        <v>0</v>
      </c>
      <c r="U135" s="34"/>
      <c r="V135" s="34"/>
      <c r="W135" s="34"/>
      <c r="X135" s="34"/>
      <c r="Y135" s="34"/>
      <c r="Z135" s="34"/>
      <c r="AA135" s="34"/>
      <c r="AB135" s="34"/>
      <c r="AC135" s="34"/>
      <c r="AD135" s="34"/>
      <c r="AE135" s="34"/>
      <c r="AR135" s="202" t="s">
        <v>455</v>
      </c>
      <c r="AT135" s="202" t="s">
        <v>184</v>
      </c>
      <c r="AU135" s="202" t="s">
        <v>81</v>
      </c>
      <c r="AY135" s="17" t="s">
        <v>181</v>
      </c>
      <c r="BE135" s="203">
        <f t="shared" si="4"/>
        <v>0</v>
      </c>
      <c r="BF135" s="203">
        <f t="shared" si="5"/>
        <v>0</v>
      </c>
      <c r="BG135" s="203">
        <f t="shared" si="6"/>
        <v>0</v>
      </c>
      <c r="BH135" s="203">
        <f t="shared" si="7"/>
        <v>0</v>
      </c>
      <c r="BI135" s="203">
        <f t="shared" si="8"/>
        <v>0</v>
      </c>
      <c r="BJ135" s="17" t="s">
        <v>81</v>
      </c>
      <c r="BK135" s="203">
        <f t="shared" si="9"/>
        <v>0</v>
      </c>
      <c r="BL135" s="17" t="s">
        <v>455</v>
      </c>
      <c r="BM135" s="202" t="s">
        <v>1228</v>
      </c>
    </row>
    <row r="136" spans="1:65" s="2" customFormat="1" ht="44.25" customHeight="1" x14ac:dyDescent="0.2">
      <c r="A136" s="34"/>
      <c r="B136" s="35"/>
      <c r="C136" s="191" t="s">
        <v>239</v>
      </c>
      <c r="D136" s="191" t="s">
        <v>184</v>
      </c>
      <c r="E136" s="192" t="s">
        <v>1024</v>
      </c>
      <c r="F136" s="193" t="s">
        <v>1025</v>
      </c>
      <c r="G136" s="194" t="s">
        <v>227</v>
      </c>
      <c r="H136" s="195">
        <v>2</v>
      </c>
      <c r="I136" s="196"/>
      <c r="J136" s="197">
        <f t="shared" si="0"/>
        <v>0</v>
      </c>
      <c r="K136" s="193" t="s">
        <v>188</v>
      </c>
      <c r="L136" s="39"/>
      <c r="M136" s="198" t="s">
        <v>1</v>
      </c>
      <c r="N136" s="199" t="s">
        <v>38</v>
      </c>
      <c r="O136" s="71"/>
      <c r="P136" s="200">
        <f t="shared" si="1"/>
        <v>0</v>
      </c>
      <c r="Q136" s="200">
        <v>0</v>
      </c>
      <c r="R136" s="200">
        <f t="shared" si="2"/>
        <v>0</v>
      </c>
      <c r="S136" s="200">
        <v>0</v>
      </c>
      <c r="T136" s="201">
        <f t="shared" si="3"/>
        <v>0</v>
      </c>
      <c r="U136" s="34"/>
      <c r="V136" s="34"/>
      <c r="W136" s="34"/>
      <c r="X136" s="34"/>
      <c r="Y136" s="34"/>
      <c r="Z136" s="34"/>
      <c r="AA136" s="34"/>
      <c r="AB136" s="34"/>
      <c r="AC136" s="34"/>
      <c r="AD136" s="34"/>
      <c r="AE136" s="34"/>
      <c r="AR136" s="202" t="s">
        <v>455</v>
      </c>
      <c r="AT136" s="202" t="s">
        <v>184</v>
      </c>
      <c r="AU136" s="202" t="s">
        <v>81</v>
      </c>
      <c r="AY136" s="17" t="s">
        <v>181</v>
      </c>
      <c r="BE136" s="203">
        <f t="shared" si="4"/>
        <v>0</v>
      </c>
      <c r="BF136" s="203">
        <f t="shared" si="5"/>
        <v>0</v>
      </c>
      <c r="BG136" s="203">
        <f t="shared" si="6"/>
        <v>0</v>
      </c>
      <c r="BH136" s="203">
        <f t="shared" si="7"/>
        <v>0</v>
      </c>
      <c r="BI136" s="203">
        <f t="shared" si="8"/>
        <v>0</v>
      </c>
      <c r="BJ136" s="17" t="s">
        <v>81</v>
      </c>
      <c r="BK136" s="203">
        <f t="shared" si="9"/>
        <v>0</v>
      </c>
      <c r="BL136" s="17" t="s">
        <v>455</v>
      </c>
      <c r="BM136" s="202" t="s">
        <v>1229</v>
      </c>
    </row>
    <row r="137" spans="1:65" s="2" customFormat="1" ht="37.9" customHeight="1" x14ac:dyDescent="0.2">
      <c r="A137" s="34"/>
      <c r="B137" s="35"/>
      <c r="C137" s="191" t="s">
        <v>244</v>
      </c>
      <c r="D137" s="191" t="s">
        <v>184</v>
      </c>
      <c r="E137" s="192" t="s">
        <v>1027</v>
      </c>
      <c r="F137" s="193" t="s">
        <v>1028</v>
      </c>
      <c r="G137" s="194" t="s">
        <v>227</v>
      </c>
      <c r="H137" s="195">
        <v>1</v>
      </c>
      <c r="I137" s="196"/>
      <c r="J137" s="197">
        <f t="shared" si="0"/>
        <v>0</v>
      </c>
      <c r="K137" s="193" t="s">
        <v>188</v>
      </c>
      <c r="L137" s="39"/>
      <c r="M137" s="198" t="s">
        <v>1</v>
      </c>
      <c r="N137" s="199" t="s">
        <v>38</v>
      </c>
      <c r="O137" s="71"/>
      <c r="P137" s="200">
        <f t="shared" si="1"/>
        <v>0</v>
      </c>
      <c r="Q137" s="200">
        <v>0</v>
      </c>
      <c r="R137" s="200">
        <f t="shared" si="2"/>
        <v>0</v>
      </c>
      <c r="S137" s="200">
        <v>0</v>
      </c>
      <c r="T137" s="201">
        <f t="shared" si="3"/>
        <v>0</v>
      </c>
      <c r="U137" s="34"/>
      <c r="V137" s="34"/>
      <c r="W137" s="34"/>
      <c r="X137" s="34"/>
      <c r="Y137" s="34"/>
      <c r="Z137" s="34"/>
      <c r="AA137" s="34"/>
      <c r="AB137" s="34"/>
      <c r="AC137" s="34"/>
      <c r="AD137" s="34"/>
      <c r="AE137" s="34"/>
      <c r="AR137" s="202" t="s">
        <v>455</v>
      </c>
      <c r="AT137" s="202" t="s">
        <v>184</v>
      </c>
      <c r="AU137" s="202" t="s">
        <v>81</v>
      </c>
      <c r="AY137" s="17" t="s">
        <v>181</v>
      </c>
      <c r="BE137" s="203">
        <f t="shared" si="4"/>
        <v>0</v>
      </c>
      <c r="BF137" s="203">
        <f t="shared" si="5"/>
        <v>0</v>
      </c>
      <c r="BG137" s="203">
        <f t="shared" si="6"/>
        <v>0</v>
      </c>
      <c r="BH137" s="203">
        <f t="shared" si="7"/>
        <v>0</v>
      </c>
      <c r="BI137" s="203">
        <f t="shared" si="8"/>
        <v>0</v>
      </c>
      <c r="BJ137" s="17" t="s">
        <v>81</v>
      </c>
      <c r="BK137" s="203">
        <f t="shared" si="9"/>
        <v>0</v>
      </c>
      <c r="BL137" s="17" t="s">
        <v>455</v>
      </c>
      <c r="BM137" s="202" t="s">
        <v>1230</v>
      </c>
    </row>
    <row r="138" spans="1:65" s="2" customFormat="1" ht="101.25" customHeight="1" x14ac:dyDescent="0.2">
      <c r="A138" s="34"/>
      <c r="B138" s="35"/>
      <c r="C138" s="191" t="s">
        <v>249</v>
      </c>
      <c r="D138" s="191" t="s">
        <v>184</v>
      </c>
      <c r="E138" s="192" t="s">
        <v>1030</v>
      </c>
      <c r="F138" s="193" t="s">
        <v>1031</v>
      </c>
      <c r="G138" s="194" t="s">
        <v>227</v>
      </c>
      <c r="H138" s="195">
        <v>1</v>
      </c>
      <c r="I138" s="196"/>
      <c r="J138" s="197">
        <f t="shared" si="0"/>
        <v>0</v>
      </c>
      <c r="K138" s="193" t="s">
        <v>188</v>
      </c>
      <c r="L138" s="39"/>
      <c r="M138" s="198" t="s">
        <v>1</v>
      </c>
      <c r="N138" s="199" t="s">
        <v>38</v>
      </c>
      <c r="O138" s="71"/>
      <c r="P138" s="200">
        <f t="shared" si="1"/>
        <v>0</v>
      </c>
      <c r="Q138" s="200">
        <v>0</v>
      </c>
      <c r="R138" s="200">
        <f t="shared" si="2"/>
        <v>0</v>
      </c>
      <c r="S138" s="200">
        <v>0</v>
      </c>
      <c r="T138" s="201">
        <f t="shared" si="3"/>
        <v>0</v>
      </c>
      <c r="U138" s="34"/>
      <c r="V138" s="34"/>
      <c r="W138" s="34"/>
      <c r="X138" s="34"/>
      <c r="Y138" s="34"/>
      <c r="Z138" s="34"/>
      <c r="AA138" s="34"/>
      <c r="AB138" s="34"/>
      <c r="AC138" s="34"/>
      <c r="AD138" s="34"/>
      <c r="AE138" s="34"/>
      <c r="AR138" s="202" t="s">
        <v>455</v>
      </c>
      <c r="AT138" s="202" t="s">
        <v>184</v>
      </c>
      <c r="AU138" s="202" t="s">
        <v>81</v>
      </c>
      <c r="AY138" s="17" t="s">
        <v>181</v>
      </c>
      <c r="BE138" s="203">
        <f t="shared" si="4"/>
        <v>0</v>
      </c>
      <c r="BF138" s="203">
        <f t="shared" si="5"/>
        <v>0</v>
      </c>
      <c r="BG138" s="203">
        <f t="shared" si="6"/>
        <v>0</v>
      </c>
      <c r="BH138" s="203">
        <f t="shared" si="7"/>
        <v>0</v>
      </c>
      <c r="BI138" s="203">
        <f t="shared" si="8"/>
        <v>0</v>
      </c>
      <c r="BJ138" s="17" t="s">
        <v>81</v>
      </c>
      <c r="BK138" s="203">
        <f t="shared" si="9"/>
        <v>0</v>
      </c>
      <c r="BL138" s="17" t="s">
        <v>455</v>
      </c>
      <c r="BM138" s="202" t="s">
        <v>1231</v>
      </c>
    </row>
    <row r="139" spans="1:65" s="2" customFormat="1" ht="114.95" customHeight="1" x14ac:dyDescent="0.2">
      <c r="A139" s="34"/>
      <c r="B139" s="35"/>
      <c r="C139" s="191" t="s">
        <v>253</v>
      </c>
      <c r="D139" s="191" t="s">
        <v>184</v>
      </c>
      <c r="E139" s="192" t="s">
        <v>1033</v>
      </c>
      <c r="F139" s="193" t="s">
        <v>1034</v>
      </c>
      <c r="G139" s="194" t="s">
        <v>227</v>
      </c>
      <c r="H139" s="195">
        <v>1</v>
      </c>
      <c r="I139" s="196"/>
      <c r="J139" s="197">
        <f t="shared" si="0"/>
        <v>0</v>
      </c>
      <c r="K139" s="193" t="s">
        <v>188</v>
      </c>
      <c r="L139" s="39"/>
      <c r="M139" s="198" t="s">
        <v>1</v>
      </c>
      <c r="N139" s="199" t="s">
        <v>38</v>
      </c>
      <c r="O139" s="71"/>
      <c r="P139" s="200">
        <f t="shared" si="1"/>
        <v>0</v>
      </c>
      <c r="Q139" s="200">
        <v>0</v>
      </c>
      <c r="R139" s="200">
        <f t="shared" si="2"/>
        <v>0</v>
      </c>
      <c r="S139" s="200">
        <v>0</v>
      </c>
      <c r="T139" s="201">
        <f t="shared" si="3"/>
        <v>0</v>
      </c>
      <c r="U139" s="34"/>
      <c r="V139" s="34"/>
      <c r="W139" s="34"/>
      <c r="X139" s="34"/>
      <c r="Y139" s="34"/>
      <c r="Z139" s="34"/>
      <c r="AA139" s="34"/>
      <c r="AB139" s="34"/>
      <c r="AC139" s="34"/>
      <c r="AD139" s="34"/>
      <c r="AE139" s="34"/>
      <c r="AR139" s="202" t="s">
        <v>455</v>
      </c>
      <c r="AT139" s="202" t="s">
        <v>184</v>
      </c>
      <c r="AU139" s="202" t="s">
        <v>81</v>
      </c>
      <c r="AY139" s="17" t="s">
        <v>181</v>
      </c>
      <c r="BE139" s="203">
        <f t="shared" si="4"/>
        <v>0</v>
      </c>
      <c r="BF139" s="203">
        <f t="shared" si="5"/>
        <v>0</v>
      </c>
      <c r="BG139" s="203">
        <f t="shared" si="6"/>
        <v>0</v>
      </c>
      <c r="BH139" s="203">
        <f t="shared" si="7"/>
        <v>0</v>
      </c>
      <c r="BI139" s="203">
        <f t="shared" si="8"/>
        <v>0</v>
      </c>
      <c r="BJ139" s="17" t="s">
        <v>81</v>
      </c>
      <c r="BK139" s="203">
        <f t="shared" si="9"/>
        <v>0</v>
      </c>
      <c r="BL139" s="17" t="s">
        <v>455</v>
      </c>
      <c r="BM139" s="202" t="s">
        <v>1232</v>
      </c>
    </row>
    <row r="140" spans="1:65" s="2" customFormat="1" ht="62.65" customHeight="1" x14ac:dyDescent="0.2">
      <c r="A140" s="34"/>
      <c r="B140" s="35"/>
      <c r="C140" s="191" t="s">
        <v>258</v>
      </c>
      <c r="D140" s="191" t="s">
        <v>184</v>
      </c>
      <c r="E140" s="192" t="s">
        <v>1036</v>
      </c>
      <c r="F140" s="193" t="s">
        <v>1037</v>
      </c>
      <c r="G140" s="194" t="s">
        <v>227</v>
      </c>
      <c r="H140" s="195">
        <v>1</v>
      </c>
      <c r="I140" s="196"/>
      <c r="J140" s="197">
        <f t="shared" si="0"/>
        <v>0</v>
      </c>
      <c r="K140" s="193" t="s">
        <v>188</v>
      </c>
      <c r="L140" s="39"/>
      <c r="M140" s="198" t="s">
        <v>1</v>
      </c>
      <c r="N140" s="199" t="s">
        <v>38</v>
      </c>
      <c r="O140" s="71"/>
      <c r="P140" s="200">
        <f t="shared" si="1"/>
        <v>0</v>
      </c>
      <c r="Q140" s="200">
        <v>0</v>
      </c>
      <c r="R140" s="200">
        <f t="shared" si="2"/>
        <v>0</v>
      </c>
      <c r="S140" s="200">
        <v>0</v>
      </c>
      <c r="T140" s="201">
        <f t="shared" si="3"/>
        <v>0</v>
      </c>
      <c r="U140" s="34"/>
      <c r="V140" s="34"/>
      <c r="W140" s="34"/>
      <c r="X140" s="34"/>
      <c r="Y140" s="34"/>
      <c r="Z140" s="34"/>
      <c r="AA140" s="34"/>
      <c r="AB140" s="34"/>
      <c r="AC140" s="34"/>
      <c r="AD140" s="34"/>
      <c r="AE140" s="34"/>
      <c r="AR140" s="202" t="s">
        <v>455</v>
      </c>
      <c r="AT140" s="202" t="s">
        <v>184</v>
      </c>
      <c r="AU140" s="202" t="s">
        <v>81</v>
      </c>
      <c r="AY140" s="17" t="s">
        <v>181</v>
      </c>
      <c r="BE140" s="203">
        <f t="shared" si="4"/>
        <v>0</v>
      </c>
      <c r="BF140" s="203">
        <f t="shared" si="5"/>
        <v>0</v>
      </c>
      <c r="BG140" s="203">
        <f t="shared" si="6"/>
        <v>0</v>
      </c>
      <c r="BH140" s="203">
        <f t="shared" si="7"/>
        <v>0</v>
      </c>
      <c r="BI140" s="203">
        <f t="shared" si="8"/>
        <v>0</v>
      </c>
      <c r="BJ140" s="17" t="s">
        <v>81</v>
      </c>
      <c r="BK140" s="203">
        <f t="shared" si="9"/>
        <v>0</v>
      </c>
      <c r="BL140" s="17" t="s">
        <v>455</v>
      </c>
      <c r="BM140" s="202" t="s">
        <v>1233</v>
      </c>
    </row>
    <row r="141" spans="1:65" s="2" customFormat="1" ht="44.25" customHeight="1" x14ac:dyDescent="0.2">
      <c r="A141" s="34"/>
      <c r="B141" s="35"/>
      <c r="C141" s="191" t="s">
        <v>8</v>
      </c>
      <c r="D141" s="191" t="s">
        <v>184</v>
      </c>
      <c r="E141" s="192" t="s">
        <v>1039</v>
      </c>
      <c r="F141" s="193" t="s">
        <v>1040</v>
      </c>
      <c r="G141" s="194" t="s">
        <v>227</v>
      </c>
      <c r="H141" s="195">
        <v>1</v>
      </c>
      <c r="I141" s="196"/>
      <c r="J141" s="197">
        <f t="shared" si="0"/>
        <v>0</v>
      </c>
      <c r="K141" s="193" t="s">
        <v>188</v>
      </c>
      <c r="L141" s="39"/>
      <c r="M141" s="198" t="s">
        <v>1</v>
      </c>
      <c r="N141" s="199" t="s">
        <v>38</v>
      </c>
      <c r="O141" s="71"/>
      <c r="P141" s="200">
        <f t="shared" si="1"/>
        <v>0</v>
      </c>
      <c r="Q141" s="200">
        <v>0</v>
      </c>
      <c r="R141" s="200">
        <f t="shared" si="2"/>
        <v>0</v>
      </c>
      <c r="S141" s="200">
        <v>0</v>
      </c>
      <c r="T141" s="201">
        <f t="shared" si="3"/>
        <v>0</v>
      </c>
      <c r="U141" s="34"/>
      <c r="V141" s="34"/>
      <c r="W141" s="34"/>
      <c r="X141" s="34"/>
      <c r="Y141" s="34"/>
      <c r="Z141" s="34"/>
      <c r="AA141" s="34"/>
      <c r="AB141" s="34"/>
      <c r="AC141" s="34"/>
      <c r="AD141" s="34"/>
      <c r="AE141" s="34"/>
      <c r="AR141" s="202" t="s">
        <v>455</v>
      </c>
      <c r="AT141" s="202" t="s">
        <v>184</v>
      </c>
      <c r="AU141" s="202" t="s">
        <v>81</v>
      </c>
      <c r="AY141" s="17" t="s">
        <v>181</v>
      </c>
      <c r="BE141" s="203">
        <f t="shared" si="4"/>
        <v>0</v>
      </c>
      <c r="BF141" s="203">
        <f t="shared" si="5"/>
        <v>0</v>
      </c>
      <c r="BG141" s="203">
        <f t="shared" si="6"/>
        <v>0</v>
      </c>
      <c r="BH141" s="203">
        <f t="shared" si="7"/>
        <v>0</v>
      </c>
      <c r="BI141" s="203">
        <f t="shared" si="8"/>
        <v>0</v>
      </c>
      <c r="BJ141" s="17" t="s">
        <v>81</v>
      </c>
      <c r="BK141" s="203">
        <f t="shared" si="9"/>
        <v>0</v>
      </c>
      <c r="BL141" s="17" t="s">
        <v>455</v>
      </c>
      <c r="BM141" s="202" t="s">
        <v>1234</v>
      </c>
    </row>
    <row r="142" spans="1:65" s="2" customFormat="1" ht="49.15" customHeight="1" x14ac:dyDescent="0.2">
      <c r="A142" s="34"/>
      <c r="B142" s="35"/>
      <c r="C142" s="191" t="s">
        <v>269</v>
      </c>
      <c r="D142" s="191" t="s">
        <v>184</v>
      </c>
      <c r="E142" s="192" t="s">
        <v>1042</v>
      </c>
      <c r="F142" s="193" t="s">
        <v>1043</v>
      </c>
      <c r="G142" s="194" t="s">
        <v>227</v>
      </c>
      <c r="H142" s="195">
        <v>1</v>
      </c>
      <c r="I142" s="196"/>
      <c r="J142" s="197">
        <f t="shared" si="0"/>
        <v>0</v>
      </c>
      <c r="K142" s="193" t="s">
        <v>188</v>
      </c>
      <c r="L142" s="39"/>
      <c r="M142" s="198" t="s">
        <v>1</v>
      </c>
      <c r="N142" s="199" t="s">
        <v>38</v>
      </c>
      <c r="O142" s="71"/>
      <c r="P142" s="200">
        <f t="shared" si="1"/>
        <v>0</v>
      </c>
      <c r="Q142" s="200">
        <v>0</v>
      </c>
      <c r="R142" s="200">
        <f t="shared" si="2"/>
        <v>0</v>
      </c>
      <c r="S142" s="200">
        <v>0</v>
      </c>
      <c r="T142" s="201">
        <f t="shared" si="3"/>
        <v>0</v>
      </c>
      <c r="U142" s="34"/>
      <c r="V142" s="34"/>
      <c r="W142" s="34"/>
      <c r="X142" s="34"/>
      <c r="Y142" s="34"/>
      <c r="Z142" s="34"/>
      <c r="AA142" s="34"/>
      <c r="AB142" s="34"/>
      <c r="AC142" s="34"/>
      <c r="AD142" s="34"/>
      <c r="AE142" s="34"/>
      <c r="AR142" s="202" t="s">
        <v>455</v>
      </c>
      <c r="AT142" s="202" t="s">
        <v>184</v>
      </c>
      <c r="AU142" s="202" t="s">
        <v>81</v>
      </c>
      <c r="AY142" s="17" t="s">
        <v>181</v>
      </c>
      <c r="BE142" s="203">
        <f t="shared" si="4"/>
        <v>0</v>
      </c>
      <c r="BF142" s="203">
        <f t="shared" si="5"/>
        <v>0</v>
      </c>
      <c r="BG142" s="203">
        <f t="shared" si="6"/>
        <v>0</v>
      </c>
      <c r="BH142" s="203">
        <f t="shared" si="7"/>
        <v>0</v>
      </c>
      <c r="BI142" s="203">
        <f t="shared" si="8"/>
        <v>0</v>
      </c>
      <c r="BJ142" s="17" t="s">
        <v>81</v>
      </c>
      <c r="BK142" s="203">
        <f t="shared" si="9"/>
        <v>0</v>
      </c>
      <c r="BL142" s="17" t="s">
        <v>455</v>
      </c>
      <c r="BM142" s="202" t="s">
        <v>1235</v>
      </c>
    </row>
    <row r="143" spans="1:65" s="2" customFormat="1" ht="49.15" customHeight="1" x14ac:dyDescent="0.2">
      <c r="A143" s="34"/>
      <c r="B143" s="35"/>
      <c r="C143" s="191" t="s">
        <v>276</v>
      </c>
      <c r="D143" s="191" t="s">
        <v>184</v>
      </c>
      <c r="E143" s="192" t="s">
        <v>1045</v>
      </c>
      <c r="F143" s="193" t="s">
        <v>1046</v>
      </c>
      <c r="G143" s="194" t="s">
        <v>1047</v>
      </c>
      <c r="H143" s="195">
        <v>6</v>
      </c>
      <c r="I143" s="196"/>
      <c r="J143" s="197">
        <f t="shared" si="0"/>
        <v>0</v>
      </c>
      <c r="K143" s="193" t="s">
        <v>188</v>
      </c>
      <c r="L143" s="39"/>
      <c r="M143" s="198" t="s">
        <v>1</v>
      </c>
      <c r="N143" s="199" t="s">
        <v>38</v>
      </c>
      <c r="O143" s="71"/>
      <c r="P143" s="200">
        <f t="shared" si="1"/>
        <v>0</v>
      </c>
      <c r="Q143" s="200">
        <v>0</v>
      </c>
      <c r="R143" s="200">
        <f t="shared" si="2"/>
        <v>0</v>
      </c>
      <c r="S143" s="200">
        <v>0</v>
      </c>
      <c r="T143" s="201">
        <f t="shared" si="3"/>
        <v>0</v>
      </c>
      <c r="U143" s="34"/>
      <c r="V143" s="34"/>
      <c r="W143" s="34"/>
      <c r="X143" s="34"/>
      <c r="Y143" s="34"/>
      <c r="Z143" s="34"/>
      <c r="AA143" s="34"/>
      <c r="AB143" s="34"/>
      <c r="AC143" s="34"/>
      <c r="AD143" s="34"/>
      <c r="AE143" s="34"/>
      <c r="AR143" s="202" t="s">
        <v>455</v>
      </c>
      <c r="AT143" s="202" t="s">
        <v>184</v>
      </c>
      <c r="AU143" s="202" t="s">
        <v>81</v>
      </c>
      <c r="AY143" s="17" t="s">
        <v>181</v>
      </c>
      <c r="BE143" s="203">
        <f t="shared" si="4"/>
        <v>0</v>
      </c>
      <c r="BF143" s="203">
        <f t="shared" si="5"/>
        <v>0</v>
      </c>
      <c r="BG143" s="203">
        <f t="shared" si="6"/>
        <v>0</v>
      </c>
      <c r="BH143" s="203">
        <f t="shared" si="7"/>
        <v>0</v>
      </c>
      <c r="BI143" s="203">
        <f t="shared" si="8"/>
        <v>0</v>
      </c>
      <c r="BJ143" s="17" t="s">
        <v>81</v>
      </c>
      <c r="BK143" s="203">
        <f t="shared" si="9"/>
        <v>0</v>
      </c>
      <c r="BL143" s="17" t="s">
        <v>455</v>
      </c>
      <c r="BM143" s="202" t="s">
        <v>1236</v>
      </c>
    </row>
    <row r="144" spans="1:65" s="2" customFormat="1" ht="76.349999999999994" customHeight="1" x14ac:dyDescent="0.2">
      <c r="A144" s="34"/>
      <c r="B144" s="35"/>
      <c r="C144" s="191" t="s">
        <v>282</v>
      </c>
      <c r="D144" s="191" t="s">
        <v>184</v>
      </c>
      <c r="E144" s="192" t="s">
        <v>1049</v>
      </c>
      <c r="F144" s="193" t="s">
        <v>1050</v>
      </c>
      <c r="G144" s="194" t="s">
        <v>1047</v>
      </c>
      <c r="H144" s="195">
        <v>1</v>
      </c>
      <c r="I144" s="196"/>
      <c r="J144" s="197">
        <f t="shared" si="0"/>
        <v>0</v>
      </c>
      <c r="K144" s="193" t="s">
        <v>188</v>
      </c>
      <c r="L144" s="39"/>
      <c r="M144" s="198" t="s">
        <v>1</v>
      </c>
      <c r="N144" s="199" t="s">
        <v>38</v>
      </c>
      <c r="O144" s="71"/>
      <c r="P144" s="200">
        <f t="shared" si="1"/>
        <v>0</v>
      </c>
      <c r="Q144" s="200">
        <v>0</v>
      </c>
      <c r="R144" s="200">
        <f t="shared" si="2"/>
        <v>0</v>
      </c>
      <c r="S144" s="200">
        <v>0</v>
      </c>
      <c r="T144" s="201">
        <f t="shared" si="3"/>
        <v>0</v>
      </c>
      <c r="U144" s="34"/>
      <c r="V144" s="34"/>
      <c r="W144" s="34"/>
      <c r="X144" s="34"/>
      <c r="Y144" s="34"/>
      <c r="Z144" s="34"/>
      <c r="AA144" s="34"/>
      <c r="AB144" s="34"/>
      <c r="AC144" s="34"/>
      <c r="AD144" s="34"/>
      <c r="AE144" s="34"/>
      <c r="AR144" s="202" t="s">
        <v>455</v>
      </c>
      <c r="AT144" s="202" t="s">
        <v>184</v>
      </c>
      <c r="AU144" s="202" t="s">
        <v>81</v>
      </c>
      <c r="AY144" s="17" t="s">
        <v>181</v>
      </c>
      <c r="BE144" s="203">
        <f t="shared" si="4"/>
        <v>0</v>
      </c>
      <c r="BF144" s="203">
        <f t="shared" si="5"/>
        <v>0</v>
      </c>
      <c r="BG144" s="203">
        <f t="shared" si="6"/>
        <v>0</v>
      </c>
      <c r="BH144" s="203">
        <f t="shared" si="7"/>
        <v>0</v>
      </c>
      <c r="BI144" s="203">
        <f t="shared" si="8"/>
        <v>0</v>
      </c>
      <c r="BJ144" s="17" t="s">
        <v>81</v>
      </c>
      <c r="BK144" s="203">
        <f t="shared" si="9"/>
        <v>0</v>
      </c>
      <c r="BL144" s="17" t="s">
        <v>455</v>
      </c>
      <c r="BM144" s="202" t="s">
        <v>1237</v>
      </c>
    </row>
    <row r="145" spans="1:65" s="2" customFormat="1" ht="142.15" customHeight="1" x14ac:dyDescent="0.2">
      <c r="A145" s="34"/>
      <c r="B145" s="35"/>
      <c r="C145" s="191" t="s">
        <v>288</v>
      </c>
      <c r="D145" s="191" t="s">
        <v>184</v>
      </c>
      <c r="E145" s="192" t="s">
        <v>925</v>
      </c>
      <c r="F145" s="193" t="s">
        <v>926</v>
      </c>
      <c r="G145" s="194" t="s">
        <v>215</v>
      </c>
      <c r="H145" s="195">
        <v>1</v>
      </c>
      <c r="I145" s="196"/>
      <c r="J145" s="197">
        <f t="shared" si="0"/>
        <v>0</v>
      </c>
      <c r="K145" s="193" t="s">
        <v>188</v>
      </c>
      <c r="L145" s="39"/>
      <c r="M145" s="198" t="s">
        <v>1</v>
      </c>
      <c r="N145" s="199" t="s">
        <v>38</v>
      </c>
      <c r="O145" s="71"/>
      <c r="P145" s="200">
        <f t="shared" si="1"/>
        <v>0</v>
      </c>
      <c r="Q145" s="200">
        <v>0</v>
      </c>
      <c r="R145" s="200">
        <f t="shared" si="2"/>
        <v>0</v>
      </c>
      <c r="S145" s="200">
        <v>0</v>
      </c>
      <c r="T145" s="201">
        <f t="shared" si="3"/>
        <v>0</v>
      </c>
      <c r="U145" s="34"/>
      <c r="V145" s="34"/>
      <c r="W145" s="34"/>
      <c r="X145" s="34"/>
      <c r="Y145" s="34"/>
      <c r="Z145" s="34"/>
      <c r="AA145" s="34"/>
      <c r="AB145" s="34"/>
      <c r="AC145" s="34"/>
      <c r="AD145" s="34"/>
      <c r="AE145" s="34"/>
      <c r="AR145" s="202" t="s">
        <v>455</v>
      </c>
      <c r="AT145" s="202" t="s">
        <v>184</v>
      </c>
      <c r="AU145" s="202" t="s">
        <v>81</v>
      </c>
      <c r="AY145" s="17" t="s">
        <v>181</v>
      </c>
      <c r="BE145" s="203">
        <f t="shared" si="4"/>
        <v>0</v>
      </c>
      <c r="BF145" s="203">
        <f t="shared" si="5"/>
        <v>0</v>
      </c>
      <c r="BG145" s="203">
        <f t="shared" si="6"/>
        <v>0</v>
      </c>
      <c r="BH145" s="203">
        <f t="shared" si="7"/>
        <v>0</v>
      </c>
      <c r="BI145" s="203">
        <f t="shared" si="8"/>
        <v>0</v>
      </c>
      <c r="BJ145" s="17" t="s">
        <v>81</v>
      </c>
      <c r="BK145" s="203">
        <f t="shared" si="9"/>
        <v>0</v>
      </c>
      <c r="BL145" s="17" t="s">
        <v>455</v>
      </c>
      <c r="BM145" s="202" t="s">
        <v>1238</v>
      </c>
    </row>
    <row r="146" spans="1:65" s="2" customFormat="1" ht="90" customHeight="1" x14ac:dyDescent="0.2">
      <c r="A146" s="34"/>
      <c r="B146" s="35"/>
      <c r="C146" s="191" t="s">
        <v>292</v>
      </c>
      <c r="D146" s="191" t="s">
        <v>184</v>
      </c>
      <c r="E146" s="192" t="s">
        <v>570</v>
      </c>
      <c r="F146" s="193" t="s">
        <v>571</v>
      </c>
      <c r="G146" s="194" t="s">
        <v>215</v>
      </c>
      <c r="H146" s="195">
        <v>2.5</v>
      </c>
      <c r="I146" s="196"/>
      <c r="J146" s="197">
        <f t="shared" si="0"/>
        <v>0</v>
      </c>
      <c r="K146" s="193" t="s">
        <v>188</v>
      </c>
      <c r="L146" s="39"/>
      <c r="M146" s="198" t="s">
        <v>1</v>
      </c>
      <c r="N146" s="199" t="s">
        <v>38</v>
      </c>
      <c r="O146" s="71"/>
      <c r="P146" s="200">
        <f t="shared" si="1"/>
        <v>0</v>
      </c>
      <c r="Q146" s="200">
        <v>0</v>
      </c>
      <c r="R146" s="200">
        <f t="shared" si="2"/>
        <v>0</v>
      </c>
      <c r="S146" s="200">
        <v>0</v>
      </c>
      <c r="T146" s="201">
        <f t="shared" si="3"/>
        <v>0</v>
      </c>
      <c r="U146" s="34"/>
      <c r="V146" s="34"/>
      <c r="W146" s="34"/>
      <c r="X146" s="34"/>
      <c r="Y146" s="34"/>
      <c r="Z146" s="34"/>
      <c r="AA146" s="34"/>
      <c r="AB146" s="34"/>
      <c r="AC146" s="34"/>
      <c r="AD146" s="34"/>
      <c r="AE146" s="34"/>
      <c r="AR146" s="202" t="s">
        <v>455</v>
      </c>
      <c r="AT146" s="202" t="s">
        <v>184</v>
      </c>
      <c r="AU146" s="202" t="s">
        <v>81</v>
      </c>
      <c r="AY146" s="17" t="s">
        <v>181</v>
      </c>
      <c r="BE146" s="203">
        <f t="shared" si="4"/>
        <v>0</v>
      </c>
      <c r="BF146" s="203">
        <f t="shared" si="5"/>
        <v>0</v>
      </c>
      <c r="BG146" s="203">
        <f t="shared" si="6"/>
        <v>0</v>
      </c>
      <c r="BH146" s="203">
        <f t="shared" si="7"/>
        <v>0</v>
      </c>
      <c r="BI146" s="203">
        <f t="shared" si="8"/>
        <v>0</v>
      </c>
      <c r="BJ146" s="17" t="s">
        <v>81</v>
      </c>
      <c r="BK146" s="203">
        <f t="shared" si="9"/>
        <v>0</v>
      </c>
      <c r="BL146" s="17" t="s">
        <v>455</v>
      </c>
      <c r="BM146" s="202" t="s">
        <v>1239</v>
      </c>
    </row>
    <row r="147" spans="1:65" s="2" customFormat="1" ht="37.9" customHeight="1" x14ac:dyDescent="0.2">
      <c r="A147" s="34"/>
      <c r="B147" s="35"/>
      <c r="C147" s="227" t="s">
        <v>7</v>
      </c>
      <c r="D147" s="227" t="s">
        <v>212</v>
      </c>
      <c r="E147" s="228" t="s">
        <v>1054</v>
      </c>
      <c r="F147" s="229" t="s">
        <v>1055</v>
      </c>
      <c r="G147" s="230" t="s">
        <v>222</v>
      </c>
      <c r="H147" s="231">
        <v>40</v>
      </c>
      <c r="I147" s="232"/>
      <c r="J147" s="233">
        <f t="shared" si="0"/>
        <v>0</v>
      </c>
      <c r="K147" s="229" t="s">
        <v>188</v>
      </c>
      <c r="L147" s="234"/>
      <c r="M147" s="235" t="s">
        <v>1</v>
      </c>
      <c r="N147" s="236" t="s">
        <v>38</v>
      </c>
      <c r="O147" s="71"/>
      <c r="P147" s="200">
        <f t="shared" si="1"/>
        <v>0</v>
      </c>
      <c r="Q147" s="200">
        <v>0</v>
      </c>
      <c r="R147" s="200">
        <f t="shared" si="2"/>
        <v>0</v>
      </c>
      <c r="S147" s="200">
        <v>0</v>
      </c>
      <c r="T147" s="201">
        <f t="shared" si="3"/>
        <v>0</v>
      </c>
      <c r="U147" s="34"/>
      <c r="V147" s="34"/>
      <c r="W147" s="34"/>
      <c r="X147" s="34"/>
      <c r="Y147" s="34"/>
      <c r="Z147" s="34"/>
      <c r="AA147" s="34"/>
      <c r="AB147" s="34"/>
      <c r="AC147" s="34"/>
      <c r="AD147" s="34"/>
      <c r="AE147" s="34"/>
      <c r="AR147" s="202" t="s">
        <v>216</v>
      </c>
      <c r="AT147" s="202" t="s">
        <v>212</v>
      </c>
      <c r="AU147" s="202" t="s">
        <v>81</v>
      </c>
      <c r="AY147" s="17" t="s">
        <v>181</v>
      </c>
      <c r="BE147" s="203">
        <f t="shared" si="4"/>
        <v>0</v>
      </c>
      <c r="BF147" s="203">
        <f t="shared" si="5"/>
        <v>0</v>
      </c>
      <c r="BG147" s="203">
        <f t="shared" si="6"/>
        <v>0</v>
      </c>
      <c r="BH147" s="203">
        <f t="shared" si="7"/>
        <v>0</v>
      </c>
      <c r="BI147" s="203">
        <f t="shared" si="8"/>
        <v>0</v>
      </c>
      <c r="BJ147" s="17" t="s">
        <v>81</v>
      </c>
      <c r="BK147" s="203">
        <f t="shared" si="9"/>
        <v>0</v>
      </c>
      <c r="BL147" s="17" t="s">
        <v>189</v>
      </c>
      <c r="BM147" s="202" t="s">
        <v>1240</v>
      </c>
    </row>
    <row r="148" spans="1:65" s="2" customFormat="1" ht="33" customHeight="1" x14ac:dyDescent="0.2">
      <c r="A148" s="34"/>
      <c r="B148" s="35"/>
      <c r="C148" s="227" t="s">
        <v>299</v>
      </c>
      <c r="D148" s="227" t="s">
        <v>212</v>
      </c>
      <c r="E148" s="228" t="s">
        <v>1241</v>
      </c>
      <c r="F148" s="229" t="s">
        <v>1242</v>
      </c>
      <c r="G148" s="230" t="s">
        <v>222</v>
      </c>
      <c r="H148" s="231">
        <v>60</v>
      </c>
      <c r="I148" s="232"/>
      <c r="J148" s="233">
        <f t="shared" si="0"/>
        <v>0</v>
      </c>
      <c r="K148" s="229" t="s">
        <v>188</v>
      </c>
      <c r="L148" s="234"/>
      <c r="M148" s="235" t="s">
        <v>1</v>
      </c>
      <c r="N148" s="236" t="s">
        <v>38</v>
      </c>
      <c r="O148" s="71"/>
      <c r="P148" s="200">
        <f t="shared" si="1"/>
        <v>0</v>
      </c>
      <c r="Q148" s="200">
        <v>0</v>
      </c>
      <c r="R148" s="200">
        <f t="shared" si="2"/>
        <v>0</v>
      </c>
      <c r="S148" s="200">
        <v>0</v>
      </c>
      <c r="T148" s="201">
        <f t="shared" si="3"/>
        <v>0</v>
      </c>
      <c r="U148" s="34"/>
      <c r="V148" s="34"/>
      <c r="W148" s="34"/>
      <c r="X148" s="34"/>
      <c r="Y148" s="34"/>
      <c r="Z148" s="34"/>
      <c r="AA148" s="34"/>
      <c r="AB148" s="34"/>
      <c r="AC148" s="34"/>
      <c r="AD148" s="34"/>
      <c r="AE148" s="34"/>
      <c r="AR148" s="202" t="s">
        <v>216</v>
      </c>
      <c r="AT148" s="202" t="s">
        <v>212</v>
      </c>
      <c r="AU148" s="202" t="s">
        <v>81</v>
      </c>
      <c r="AY148" s="17" t="s">
        <v>181</v>
      </c>
      <c r="BE148" s="203">
        <f t="shared" si="4"/>
        <v>0</v>
      </c>
      <c r="BF148" s="203">
        <f t="shared" si="5"/>
        <v>0</v>
      </c>
      <c r="BG148" s="203">
        <f t="shared" si="6"/>
        <v>0</v>
      </c>
      <c r="BH148" s="203">
        <f t="shared" si="7"/>
        <v>0</v>
      </c>
      <c r="BI148" s="203">
        <f t="shared" si="8"/>
        <v>0</v>
      </c>
      <c r="BJ148" s="17" t="s">
        <v>81</v>
      </c>
      <c r="BK148" s="203">
        <f t="shared" si="9"/>
        <v>0</v>
      </c>
      <c r="BL148" s="17" t="s">
        <v>189</v>
      </c>
      <c r="BM148" s="202" t="s">
        <v>1243</v>
      </c>
    </row>
    <row r="149" spans="1:65" s="2" customFormat="1" ht="66.75" customHeight="1" x14ac:dyDescent="0.2">
      <c r="A149" s="34"/>
      <c r="B149" s="35"/>
      <c r="C149" s="227" t="s">
        <v>305</v>
      </c>
      <c r="D149" s="227" t="s">
        <v>212</v>
      </c>
      <c r="E149" s="228" t="s">
        <v>1244</v>
      </c>
      <c r="F149" s="229" t="s">
        <v>1245</v>
      </c>
      <c r="G149" s="230" t="s">
        <v>227</v>
      </c>
      <c r="H149" s="231">
        <v>1</v>
      </c>
      <c r="I149" s="232"/>
      <c r="J149" s="233">
        <f t="shared" si="0"/>
        <v>0</v>
      </c>
      <c r="K149" s="229" t="s">
        <v>188</v>
      </c>
      <c r="L149" s="234"/>
      <c r="M149" s="235" t="s">
        <v>1</v>
      </c>
      <c r="N149" s="236" t="s">
        <v>38</v>
      </c>
      <c r="O149" s="71"/>
      <c r="P149" s="200">
        <f t="shared" si="1"/>
        <v>0</v>
      </c>
      <c r="Q149" s="200">
        <v>0</v>
      </c>
      <c r="R149" s="200">
        <f t="shared" si="2"/>
        <v>0</v>
      </c>
      <c r="S149" s="200">
        <v>0</v>
      </c>
      <c r="T149" s="201">
        <f t="shared" si="3"/>
        <v>0</v>
      </c>
      <c r="U149" s="34"/>
      <c r="V149" s="34"/>
      <c r="W149" s="34"/>
      <c r="X149" s="34"/>
      <c r="Y149" s="34"/>
      <c r="Z149" s="34"/>
      <c r="AA149" s="34"/>
      <c r="AB149" s="34"/>
      <c r="AC149" s="34"/>
      <c r="AD149" s="34"/>
      <c r="AE149" s="34"/>
      <c r="AR149" s="202" t="s">
        <v>216</v>
      </c>
      <c r="AT149" s="202" t="s">
        <v>212</v>
      </c>
      <c r="AU149" s="202" t="s">
        <v>81</v>
      </c>
      <c r="AY149" s="17" t="s">
        <v>181</v>
      </c>
      <c r="BE149" s="203">
        <f t="shared" si="4"/>
        <v>0</v>
      </c>
      <c r="BF149" s="203">
        <f t="shared" si="5"/>
        <v>0</v>
      </c>
      <c r="BG149" s="203">
        <f t="shared" si="6"/>
        <v>0</v>
      </c>
      <c r="BH149" s="203">
        <f t="shared" si="7"/>
        <v>0</v>
      </c>
      <c r="BI149" s="203">
        <f t="shared" si="8"/>
        <v>0</v>
      </c>
      <c r="BJ149" s="17" t="s">
        <v>81</v>
      </c>
      <c r="BK149" s="203">
        <f t="shared" si="9"/>
        <v>0</v>
      </c>
      <c r="BL149" s="17" t="s">
        <v>189</v>
      </c>
      <c r="BM149" s="202" t="s">
        <v>1246</v>
      </c>
    </row>
    <row r="150" spans="1:65" s="2" customFormat="1" ht="66.75" customHeight="1" x14ac:dyDescent="0.2">
      <c r="A150" s="34"/>
      <c r="B150" s="35"/>
      <c r="C150" s="227" t="s">
        <v>316</v>
      </c>
      <c r="D150" s="227" t="s">
        <v>212</v>
      </c>
      <c r="E150" s="228" t="s">
        <v>1063</v>
      </c>
      <c r="F150" s="229" t="s">
        <v>1064</v>
      </c>
      <c r="G150" s="230" t="s">
        <v>227</v>
      </c>
      <c r="H150" s="231">
        <v>2</v>
      </c>
      <c r="I150" s="232"/>
      <c r="J150" s="233">
        <f t="shared" si="0"/>
        <v>0</v>
      </c>
      <c r="K150" s="229" t="s">
        <v>188</v>
      </c>
      <c r="L150" s="234"/>
      <c r="M150" s="235" t="s">
        <v>1</v>
      </c>
      <c r="N150" s="236" t="s">
        <v>38</v>
      </c>
      <c r="O150" s="71"/>
      <c r="P150" s="200">
        <f t="shared" si="1"/>
        <v>0</v>
      </c>
      <c r="Q150" s="200">
        <v>0</v>
      </c>
      <c r="R150" s="200">
        <f t="shared" si="2"/>
        <v>0</v>
      </c>
      <c r="S150" s="200">
        <v>0</v>
      </c>
      <c r="T150" s="201">
        <f t="shared" si="3"/>
        <v>0</v>
      </c>
      <c r="U150" s="34"/>
      <c r="V150" s="34"/>
      <c r="W150" s="34"/>
      <c r="X150" s="34"/>
      <c r="Y150" s="34"/>
      <c r="Z150" s="34"/>
      <c r="AA150" s="34"/>
      <c r="AB150" s="34"/>
      <c r="AC150" s="34"/>
      <c r="AD150" s="34"/>
      <c r="AE150" s="34"/>
      <c r="AR150" s="202" t="s">
        <v>216</v>
      </c>
      <c r="AT150" s="202" t="s">
        <v>212</v>
      </c>
      <c r="AU150" s="202" t="s">
        <v>81</v>
      </c>
      <c r="AY150" s="17" t="s">
        <v>181</v>
      </c>
      <c r="BE150" s="203">
        <f t="shared" si="4"/>
        <v>0</v>
      </c>
      <c r="BF150" s="203">
        <f t="shared" si="5"/>
        <v>0</v>
      </c>
      <c r="BG150" s="203">
        <f t="shared" si="6"/>
        <v>0</v>
      </c>
      <c r="BH150" s="203">
        <f t="shared" si="7"/>
        <v>0</v>
      </c>
      <c r="BI150" s="203">
        <f t="shared" si="8"/>
        <v>0</v>
      </c>
      <c r="BJ150" s="17" t="s">
        <v>81</v>
      </c>
      <c r="BK150" s="203">
        <f t="shared" si="9"/>
        <v>0</v>
      </c>
      <c r="BL150" s="17" t="s">
        <v>189</v>
      </c>
      <c r="BM150" s="202" t="s">
        <v>1247</v>
      </c>
    </row>
    <row r="151" spans="1:65" s="2" customFormat="1" ht="33" customHeight="1" x14ac:dyDescent="0.2">
      <c r="A151" s="34"/>
      <c r="B151" s="35"/>
      <c r="C151" s="227" t="s">
        <v>322</v>
      </c>
      <c r="D151" s="227" t="s">
        <v>212</v>
      </c>
      <c r="E151" s="228" t="s">
        <v>1066</v>
      </c>
      <c r="F151" s="229" t="s">
        <v>1067</v>
      </c>
      <c r="G151" s="230" t="s">
        <v>227</v>
      </c>
      <c r="H151" s="231">
        <v>1</v>
      </c>
      <c r="I151" s="232"/>
      <c r="J151" s="233">
        <f t="shared" si="0"/>
        <v>0</v>
      </c>
      <c r="K151" s="229" t="s">
        <v>188</v>
      </c>
      <c r="L151" s="234"/>
      <c r="M151" s="235" t="s">
        <v>1</v>
      </c>
      <c r="N151" s="236" t="s">
        <v>38</v>
      </c>
      <c r="O151" s="71"/>
      <c r="P151" s="200">
        <f t="shared" si="1"/>
        <v>0</v>
      </c>
      <c r="Q151" s="200">
        <v>0</v>
      </c>
      <c r="R151" s="200">
        <f t="shared" si="2"/>
        <v>0</v>
      </c>
      <c r="S151" s="200">
        <v>0</v>
      </c>
      <c r="T151" s="201">
        <f t="shared" si="3"/>
        <v>0</v>
      </c>
      <c r="U151" s="34"/>
      <c r="V151" s="34"/>
      <c r="W151" s="34"/>
      <c r="X151" s="34"/>
      <c r="Y151" s="34"/>
      <c r="Z151" s="34"/>
      <c r="AA151" s="34"/>
      <c r="AB151" s="34"/>
      <c r="AC151" s="34"/>
      <c r="AD151" s="34"/>
      <c r="AE151" s="34"/>
      <c r="AR151" s="202" t="s">
        <v>216</v>
      </c>
      <c r="AT151" s="202" t="s">
        <v>212</v>
      </c>
      <c r="AU151" s="202" t="s">
        <v>81</v>
      </c>
      <c r="AY151" s="17" t="s">
        <v>181</v>
      </c>
      <c r="BE151" s="203">
        <f t="shared" si="4"/>
        <v>0</v>
      </c>
      <c r="BF151" s="203">
        <f t="shared" si="5"/>
        <v>0</v>
      </c>
      <c r="BG151" s="203">
        <f t="shared" si="6"/>
        <v>0</v>
      </c>
      <c r="BH151" s="203">
        <f t="shared" si="7"/>
        <v>0</v>
      </c>
      <c r="BI151" s="203">
        <f t="shared" si="8"/>
        <v>0</v>
      </c>
      <c r="BJ151" s="17" t="s">
        <v>81</v>
      </c>
      <c r="BK151" s="203">
        <f t="shared" si="9"/>
        <v>0</v>
      </c>
      <c r="BL151" s="17" t="s">
        <v>189</v>
      </c>
      <c r="BM151" s="202" t="s">
        <v>1248</v>
      </c>
    </row>
    <row r="152" spans="1:65" s="2" customFormat="1" ht="16.5" customHeight="1" x14ac:dyDescent="0.2">
      <c r="A152" s="34"/>
      <c r="B152" s="35"/>
      <c r="C152" s="227" t="s">
        <v>327</v>
      </c>
      <c r="D152" s="227" t="s">
        <v>212</v>
      </c>
      <c r="E152" s="228" t="s">
        <v>1069</v>
      </c>
      <c r="F152" s="229" t="s">
        <v>1070</v>
      </c>
      <c r="G152" s="230" t="s">
        <v>774</v>
      </c>
      <c r="H152" s="231">
        <v>63</v>
      </c>
      <c r="I152" s="232"/>
      <c r="J152" s="233">
        <f t="shared" si="0"/>
        <v>0</v>
      </c>
      <c r="K152" s="229" t="s">
        <v>188</v>
      </c>
      <c r="L152" s="234"/>
      <c r="M152" s="235" t="s">
        <v>1</v>
      </c>
      <c r="N152" s="236" t="s">
        <v>38</v>
      </c>
      <c r="O152" s="71"/>
      <c r="P152" s="200">
        <f t="shared" si="1"/>
        <v>0</v>
      </c>
      <c r="Q152" s="200">
        <v>0</v>
      </c>
      <c r="R152" s="200">
        <f t="shared" si="2"/>
        <v>0</v>
      </c>
      <c r="S152" s="200">
        <v>0</v>
      </c>
      <c r="T152" s="201">
        <f t="shared" si="3"/>
        <v>0</v>
      </c>
      <c r="U152" s="34"/>
      <c r="V152" s="34"/>
      <c r="W152" s="34"/>
      <c r="X152" s="34"/>
      <c r="Y152" s="34"/>
      <c r="Z152" s="34"/>
      <c r="AA152" s="34"/>
      <c r="AB152" s="34"/>
      <c r="AC152" s="34"/>
      <c r="AD152" s="34"/>
      <c r="AE152" s="34"/>
      <c r="AR152" s="202" t="s">
        <v>216</v>
      </c>
      <c r="AT152" s="202" t="s">
        <v>212</v>
      </c>
      <c r="AU152" s="202" t="s">
        <v>81</v>
      </c>
      <c r="AY152" s="17" t="s">
        <v>181</v>
      </c>
      <c r="BE152" s="203">
        <f t="shared" si="4"/>
        <v>0</v>
      </c>
      <c r="BF152" s="203">
        <f t="shared" si="5"/>
        <v>0</v>
      </c>
      <c r="BG152" s="203">
        <f t="shared" si="6"/>
        <v>0</v>
      </c>
      <c r="BH152" s="203">
        <f t="shared" si="7"/>
        <v>0</v>
      </c>
      <c r="BI152" s="203">
        <f t="shared" si="8"/>
        <v>0</v>
      </c>
      <c r="BJ152" s="17" t="s">
        <v>81</v>
      </c>
      <c r="BK152" s="203">
        <f t="shared" si="9"/>
        <v>0</v>
      </c>
      <c r="BL152" s="17" t="s">
        <v>189</v>
      </c>
      <c r="BM152" s="202" t="s">
        <v>1249</v>
      </c>
    </row>
    <row r="153" spans="1:65" s="2" customFormat="1" ht="24.2" customHeight="1" x14ac:dyDescent="0.2">
      <c r="A153" s="34"/>
      <c r="B153" s="35"/>
      <c r="C153" s="227" t="s">
        <v>332</v>
      </c>
      <c r="D153" s="227" t="s">
        <v>212</v>
      </c>
      <c r="E153" s="228" t="s">
        <v>1072</v>
      </c>
      <c r="F153" s="229" t="s">
        <v>1073</v>
      </c>
      <c r="G153" s="230" t="s">
        <v>222</v>
      </c>
      <c r="H153" s="231">
        <v>60</v>
      </c>
      <c r="I153" s="232"/>
      <c r="J153" s="233">
        <f t="shared" si="0"/>
        <v>0</v>
      </c>
      <c r="K153" s="229" t="s">
        <v>188</v>
      </c>
      <c r="L153" s="234"/>
      <c r="M153" s="235" t="s">
        <v>1</v>
      </c>
      <c r="N153" s="236" t="s">
        <v>38</v>
      </c>
      <c r="O153" s="71"/>
      <c r="P153" s="200">
        <f t="shared" si="1"/>
        <v>0</v>
      </c>
      <c r="Q153" s="200">
        <v>0</v>
      </c>
      <c r="R153" s="200">
        <f t="shared" si="2"/>
        <v>0</v>
      </c>
      <c r="S153" s="200">
        <v>0</v>
      </c>
      <c r="T153" s="201">
        <f t="shared" si="3"/>
        <v>0</v>
      </c>
      <c r="U153" s="34"/>
      <c r="V153" s="34"/>
      <c r="W153" s="34"/>
      <c r="X153" s="34"/>
      <c r="Y153" s="34"/>
      <c r="Z153" s="34"/>
      <c r="AA153" s="34"/>
      <c r="AB153" s="34"/>
      <c r="AC153" s="34"/>
      <c r="AD153" s="34"/>
      <c r="AE153" s="34"/>
      <c r="AR153" s="202" t="s">
        <v>216</v>
      </c>
      <c r="AT153" s="202" t="s">
        <v>212</v>
      </c>
      <c r="AU153" s="202" t="s">
        <v>81</v>
      </c>
      <c r="AY153" s="17" t="s">
        <v>181</v>
      </c>
      <c r="BE153" s="203">
        <f t="shared" si="4"/>
        <v>0</v>
      </c>
      <c r="BF153" s="203">
        <f t="shared" si="5"/>
        <v>0</v>
      </c>
      <c r="BG153" s="203">
        <f t="shared" si="6"/>
        <v>0</v>
      </c>
      <c r="BH153" s="203">
        <f t="shared" si="7"/>
        <v>0</v>
      </c>
      <c r="BI153" s="203">
        <f t="shared" si="8"/>
        <v>0</v>
      </c>
      <c r="BJ153" s="17" t="s">
        <v>81</v>
      </c>
      <c r="BK153" s="203">
        <f t="shared" si="9"/>
        <v>0</v>
      </c>
      <c r="BL153" s="17" t="s">
        <v>189</v>
      </c>
      <c r="BM153" s="202" t="s">
        <v>1250</v>
      </c>
    </row>
    <row r="154" spans="1:65" s="2" customFormat="1" ht="16.5" customHeight="1" x14ac:dyDescent="0.2">
      <c r="A154" s="34"/>
      <c r="B154" s="35"/>
      <c r="C154" s="227" t="s">
        <v>338</v>
      </c>
      <c r="D154" s="227" t="s">
        <v>212</v>
      </c>
      <c r="E154" s="228" t="s">
        <v>1075</v>
      </c>
      <c r="F154" s="229" t="s">
        <v>1076</v>
      </c>
      <c r="G154" s="230" t="s">
        <v>227</v>
      </c>
      <c r="H154" s="231">
        <v>4</v>
      </c>
      <c r="I154" s="232"/>
      <c r="J154" s="233">
        <f t="shared" si="0"/>
        <v>0</v>
      </c>
      <c r="K154" s="229" t="s">
        <v>188</v>
      </c>
      <c r="L154" s="234"/>
      <c r="M154" s="235" t="s">
        <v>1</v>
      </c>
      <c r="N154" s="236" t="s">
        <v>38</v>
      </c>
      <c r="O154" s="71"/>
      <c r="P154" s="200">
        <f t="shared" si="1"/>
        <v>0</v>
      </c>
      <c r="Q154" s="200">
        <v>0</v>
      </c>
      <c r="R154" s="200">
        <f t="shared" si="2"/>
        <v>0</v>
      </c>
      <c r="S154" s="200">
        <v>0</v>
      </c>
      <c r="T154" s="201">
        <f t="shared" si="3"/>
        <v>0</v>
      </c>
      <c r="U154" s="34"/>
      <c r="V154" s="34"/>
      <c r="W154" s="34"/>
      <c r="X154" s="34"/>
      <c r="Y154" s="34"/>
      <c r="Z154" s="34"/>
      <c r="AA154" s="34"/>
      <c r="AB154" s="34"/>
      <c r="AC154" s="34"/>
      <c r="AD154" s="34"/>
      <c r="AE154" s="34"/>
      <c r="AR154" s="202" t="s">
        <v>216</v>
      </c>
      <c r="AT154" s="202" t="s">
        <v>212</v>
      </c>
      <c r="AU154" s="202" t="s">
        <v>81</v>
      </c>
      <c r="AY154" s="17" t="s">
        <v>181</v>
      </c>
      <c r="BE154" s="203">
        <f t="shared" si="4"/>
        <v>0</v>
      </c>
      <c r="BF154" s="203">
        <f t="shared" si="5"/>
        <v>0</v>
      </c>
      <c r="BG154" s="203">
        <f t="shared" si="6"/>
        <v>0</v>
      </c>
      <c r="BH154" s="203">
        <f t="shared" si="7"/>
        <v>0</v>
      </c>
      <c r="BI154" s="203">
        <f t="shared" si="8"/>
        <v>0</v>
      </c>
      <c r="BJ154" s="17" t="s">
        <v>81</v>
      </c>
      <c r="BK154" s="203">
        <f t="shared" si="9"/>
        <v>0</v>
      </c>
      <c r="BL154" s="17" t="s">
        <v>189</v>
      </c>
      <c r="BM154" s="202" t="s">
        <v>1251</v>
      </c>
    </row>
    <row r="155" spans="1:65" s="2" customFormat="1" ht="33" customHeight="1" x14ac:dyDescent="0.2">
      <c r="A155" s="34"/>
      <c r="B155" s="35"/>
      <c r="C155" s="227" t="s">
        <v>345</v>
      </c>
      <c r="D155" s="227" t="s">
        <v>212</v>
      </c>
      <c r="E155" s="228" t="s">
        <v>1078</v>
      </c>
      <c r="F155" s="229" t="s">
        <v>1079</v>
      </c>
      <c r="G155" s="230" t="s">
        <v>227</v>
      </c>
      <c r="H155" s="231">
        <v>4</v>
      </c>
      <c r="I155" s="232"/>
      <c r="J155" s="233">
        <f t="shared" si="0"/>
        <v>0</v>
      </c>
      <c r="K155" s="229" t="s">
        <v>188</v>
      </c>
      <c r="L155" s="234"/>
      <c r="M155" s="235" t="s">
        <v>1</v>
      </c>
      <c r="N155" s="236" t="s">
        <v>38</v>
      </c>
      <c r="O155" s="71"/>
      <c r="P155" s="200">
        <f t="shared" si="1"/>
        <v>0</v>
      </c>
      <c r="Q155" s="200">
        <v>0</v>
      </c>
      <c r="R155" s="200">
        <f t="shared" si="2"/>
        <v>0</v>
      </c>
      <c r="S155" s="200">
        <v>0</v>
      </c>
      <c r="T155" s="201">
        <f t="shared" si="3"/>
        <v>0</v>
      </c>
      <c r="U155" s="34"/>
      <c r="V155" s="34"/>
      <c r="W155" s="34"/>
      <c r="X155" s="34"/>
      <c r="Y155" s="34"/>
      <c r="Z155" s="34"/>
      <c r="AA155" s="34"/>
      <c r="AB155" s="34"/>
      <c r="AC155" s="34"/>
      <c r="AD155" s="34"/>
      <c r="AE155" s="34"/>
      <c r="AR155" s="202" t="s">
        <v>216</v>
      </c>
      <c r="AT155" s="202" t="s">
        <v>212</v>
      </c>
      <c r="AU155" s="202" t="s">
        <v>81</v>
      </c>
      <c r="AY155" s="17" t="s">
        <v>181</v>
      </c>
      <c r="BE155" s="203">
        <f t="shared" si="4"/>
        <v>0</v>
      </c>
      <c r="BF155" s="203">
        <f t="shared" si="5"/>
        <v>0</v>
      </c>
      <c r="BG155" s="203">
        <f t="shared" si="6"/>
        <v>0</v>
      </c>
      <c r="BH155" s="203">
        <f t="shared" si="7"/>
        <v>0</v>
      </c>
      <c r="BI155" s="203">
        <f t="shared" si="8"/>
        <v>0</v>
      </c>
      <c r="BJ155" s="17" t="s">
        <v>81</v>
      </c>
      <c r="BK155" s="203">
        <f t="shared" si="9"/>
        <v>0</v>
      </c>
      <c r="BL155" s="17" t="s">
        <v>189</v>
      </c>
      <c r="BM155" s="202" t="s">
        <v>1252</v>
      </c>
    </row>
    <row r="156" spans="1:65" s="2" customFormat="1" ht="49.15" customHeight="1" x14ac:dyDescent="0.2">
      <c r="A156" s="34"/>
      <c r="B156" s="35"/>
      <c r="C156" s="227" t="s">
        <v>350</v>
      </c>
      <c r="D156" s="227" t="s">
        <v>212</v>
      </c>
      <c r="E156" s="228" t="s">
        <v>1081</v>
      </c>
      <c r="F156" s="229" t="s">
        <v>1082</v>
      </c>
      <c r="G156" s="230" t="s">
        <v>227</v>
      </c>
      <c r="H156" s="231">
        <v>9</v>
      </c>
      <c r="I156" s="232"/>
      <c r="J156" s="233">
        <f t="shared" si="0"/>
        <v>0</v>
      </c>
      <c r="K156" s="229" t="s">
        <v>188</v>
      </c>
      <c r="L156" s="234"/>
      <c r="M156" s="250" t="s">
        <v>1</v>
      </c>
      <c r="N156" s="251" t="s">
        <v>38</v>
      </c>
      <c r="O156" s="252"/>
      <c r="P156" s="253">
        <f t="shared" si="1"/>
        <v>0</v>
      </c>
      <c r="Q156" s="253">
        <v>0</v>
      </c>
      <c r="R156" s="253">
        <f t="shared" si="2"/>
        <v>0</v>
      </c>
      <c r="S156" s="253">
        <v>0</v>
      </c>
      <c r="T156" s="254">
        <f t="shared" si="3"/>
        <v>0</v>
      </c>
      <c r="U156" s="34"/>
      <c r="V156" s="34"/>
      <c r="W156" s="34"/>
      <c r="X156" s="34"/>
      <c r="Y156" s="34"/>
      <c r="Z156" s="34"/>
      <c r="AA156" s="34"/>
      <c r="AB156" s="34"/>
      <c r="AC156" s="34"/>
      <c r="AD156" s="34"/>
      <c r="AE156" s="34"/>
      <c r="AR156" s="202" t="s">
        <v>216</v>
      </c>
      <c r="AT156" s="202" t="s">
        <v>212</v>
      </c>
      <c r="AU156" s="202" t="s">
        <v>81</v>
      </c>
      <c r="AY156" s="17" t="s">
        <v>181</v>
      </c>
      <c r="BE156" s="203">
        <f t="shared" si="4"/>
        <v>0</v>
      </c>
      <c r="BF156" s="203">
        <f t="shared" si="5"/>
        <v>0</v>
      </c>
      <c r="BG156" s="203">
        <f t="shared" si="6"/>
        <v>0</v>
      </c>
      <c r="BH156" s="203">
        <f t="shared" si="7"/>
        <v>0</v>
      </c>
      <c r="BI156" s="203">
        <f t="shared" si="8"/>
        <v>0</v>
      </c>
      <c r="BJ156" s="17" t="s">
        <v>81</v>
      </c>
      <c r="BK156" s="203">
        <f t="shared" si="9"/>
        <v>0</v>
      </c>
      <c r="BL156" s="17" t="s">
        <v>189</v>
      </c>
      <c r="BM156" s="202" t="s">
        <v>1253</v>
      </c>
    </row>
    <row r="157" spans="1:65" s="2" customFormat="1" ht="6.95" customHeight="1" x14ac:dyDescent="0.2">
      <c r="A157" s="34"/>
      <c r="B157" s="54"/>
      <c r="C157" s="55"/>
      <c r="D157" s="55"/>
      <c r="E157" s="55"/>
      <c r="F157" s="55"/>
      <c r="G157" s="55"/>
      <c r="H157" s="55"/>
      <c r="I157" s="55"/>
      <c r="J157" s="55"/>
      <c r="K157" s="55"/>
      <c r="L157" s="39"/>
      <c r="M157" s="34"/>
      <c r="O157" s="34"/>
      <c r="P157" s="34"/>
      <c r="Q157" s="34"/>
      <c r="R157" s="34"/>
      <c r="S157" s="34"/>
      <c r="T157" s="34"/>
      <c r="U157" s="34"/>
      <c r="V157" s="34"/>
      <c r="W157" s="34"/>
      <c r="X157" s="34"/>
      <c r="Y157" s="34"/>
      <c r="Z157" s="34"/>
      <c r="AA157" s="34"/>
      <c r="AB157" s="34"/>
      <c r="AC157" s="34"/>
      <c r="AD157" s="34"/>
      <c r="AE157" s="34"/>
    </row>
  </sheetData>
  <sheetProtection algorithmName="SHA-512" hashValue="h90I/CoEGgZe1a1zrjZyKmzCQXNh4vWulgF/EYjtVX3l6MfpuowACcjDcWiATKMFVjhaxBO7AjU/ouT8hc2dCA==" saltValue="yNav1H/gchZe3gOgpOH5bA==" spinCount="100000" sheet="1" objects="1" scenarios="1" formatColumns="0" formatRows="0" autoFilter="0"/>
  <autoFilter ref="C122:K156" xr:uid="{00000000-0009-0000-0000-000010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2:BM157"/>
  <sheetViews>
    <sheetView showGridLines="0" topLeftCell="A132" workbookViewId="0">
      <selection activeCell="K134" sqref="K134"/>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95"/>
      <c r="M2" s="295"/>
      <c r="N2" s="295"/>
      <c r="O2" s="295"/>
      <c r="P2" s="295"/>
      <c r="Q2" s="295"/>
      <c r="R2" s="295"/>
      <c r="S2" s="295"/>
      <c r="T2" s="295"/>
      <c r="U2" s="295"/>
      <c r="V2" s="295"/>
      <c r="AT2" s="17" t="s">
        <v>138</v>
      </c>
    </row>
    <row r="3" spans="1:46" s="1" customFormat="1" ht="6.95" customHeight="1" x14ac:dyDescent="0.2">
      <c r="B3" s="115"/>
      <c r="C3" s="116"/>
      <c r="D3" s="116"/>
      <c r="E3" s="116"/>
      <c r="F3" s="116"/>
      <c r="G3" s="116"/>
      <c r="H3" s="116"/>
      <c r="I3" s="116"/>
      <c r="J3" s="116"/>
      <c r="K3" s="116"/>
      <c r="L3" s="20"/>
      <c r="AT3" s="17" t="s">
        <v>83</v>
      </c>
    </row>
    <row r="4" spans="1:46" s="1" customFormat="1" ht="24.95" customHeight="1" x14ac:dyDescent="0.2">
      <c r="B4" s="20"/>
      <c r="D4" s="117" t="s">
        <v>155</v>
      </c>
      <c r="L4" s="20"/>
      <c r="M4" s="118" t="s">
        <v>10</v>
      </c>
      <c r="AT4" s="17" t="s">
        <v>4</v>
      </c>
    </row>
    <row r="5" spans="1:46" s="1" customFormat="1" ht="6.95" customHeight="1" x14ac:dyDescent="0.2">
      <c r="B5" s="20"/>
      <c r="L5" s="20"/>
    </row>
    <row r="6" spans="1:46" s="1" customFormat="1" ht="12" customHeight="1" x14ac:dyDescent="0.2">
      <c r="B6" s="20"/>
      <c r="D6" s="119" t="s">
        <v>16</v>
      </c>
      <c r="L6" s="20"/>
    </row>
    <row r="7" spans="1:46" s="1" customFormat="1" ht="16.5" customHeight="1" x14ac:dyDescent="0.2">
      <c r="B7" s="20"/>
      <c r="E7" s="311" t="str">
        <f>'Rekapitulace stavby'!K6</f>
        <v>16 -Oprava trati v úseku Praha Smíchov - Beroun Závodí</v>
      </c>
      <c r="F7" s="312"/>
      <c r="G7" s="312"/>
      <c r="H7" s="312"/>
      <c r="L7" s="20"/>
    </row>
    <row r="8" spans="1:46" s="1" customFormat="1" ht="12" customHeight="1" x14ac:dyDescent="0.2">
      <c r="B8" s="20"/>
      <c r="D8" s="119" t="s">
        <v>156</v>
      </c>
      <c r="L8" s="20"/>
    </row>
    <row r="9" spans="1:46" s="2" customFormat="1" ht="16.5" customHeight="1" x14ac:dyDescent="0.2">
      <c r="A9" s="34"/>
      <c r="B9" s="39"/>
      <c r="C9" s="34"/>
      <c r="D9" s="34"/>
      <c r="E9" s="311" t="s">
        <v>995</v>
      </c>
      <c r="F9" s="314"/>
      <c r="G9" s="314"/>
      <c r="H9" s="314"/>
      <c r="I9" s="34"/>
      <c r="J9" s="34"/>
      <c r="K9" s="34"/>
      <c r="L9" s="51"/>
      <c r="S9" s="34"/>
      <c r="T9" s="34"/>
      <c r="U9" s="34"/>
      <c r="V9" s="34"/>
      <c r="W9" s="34"/>
      <c r="X9" s="34"/>
      <c r="Y9" s="34"/>
      <c r="Z9" s="34"/>
      <c r="AA9" s="34"/>
      <c r="AB9" s="34"/>
      <c r="AC9" s="34"/>
      <c r="AD9" s="34"/>
      <c r="AE9" s="34"/>
    </row>
    <row r="10" spans="1:46" s="2" customFormat="1" ht="12" customHeight="1" x14ac:dyDescent="0.2">
      <c r="A10" s="34"/>
      <c r="B10" s="39"/>
      <c r="C10" s="34"/>
      <c r="D10" s="119" t="s">
        <v>486</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x14ac:dyDescent="0.2">
      <c r="A11" s="34"/>
      <c r="B11" s="39"/>
      <c r="C11" s="34"/>
      <c r="D11" s="34"/>
      <c r="E11" s="313" t="s">
        <v>1254</v>
      </c>
      <c r="F11" s="314"/>
      <c r="G11" s="314"/>
      <c r="H11" s="314"/>
      <c r="I11" s="34"/>
      <c r="J11" s="34"/>
      <c r="K11" s="34"/>
      <c r="L11" s="51"/>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x14ac:dyDescent="0.2">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x14ac:dyDescent="0.2">
      <c r="A14" s="34"/>
      <c r="B14" s="39"/>
      <c r="C14" s="34"/>
      <c r="D14" s="119" t="s">
        <v>20</v>
      </c>
      <c r="E14" s="34"/>
      <c r="F14" s="110" t="s">
        <v>21</v>
      </c>
      <c r="G14" s="34"/>
      <c r="H14" s="34"/>
      <c r="I14" s="119" t="s">
        <v>22</v>
      </c>
      <c r="J14" s="120" t="str">
        <f>'Rekapitulace stavby'!AN8</f>
        <v>4. 4. 2022</v>
      </c>
      <c r="K14" s="34"/>
      <c r="L14" s="51"/>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x14ac:dyDescent="0.2">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customHeight="1" x14ac:dyDescent="0.2">
      <c r="A17" s="34"/>
      <c r="B17" s="39"/>
      <c r="C17" s="34"/>
      <c r="D17" s="34"/>
      <c r="E17" s="110" t="str">
        <f>IF('Rekapitulace stavby'!E11="","",'Rekapitulace stavby'!E11)</f>
        <v xml:space="preserve"> </v>
      </c>
      <c r="F17" s="34"/>
      <c r="G17" s="34"/>
      <c r="H17" s="34"/>
      <c r="I17" s="119" t="s">
        <v>26</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x14ac:dyDescent="0.2">
      <c r="A19" s="34"/>
      <c r="B19" s="39"/>
      <c r="C19" s="34"/>
      <c r="D19" s="119" t="s">
        <v>27</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x14ac:dyDescent="0.2">
      <c r="A20" s="34"/>
      <c r="B20" s="39"/>
      <c r="C20" s="34"/>
      <c r="D20" s="34"/>
      <c r="E20" s="315" t="str">
        <f>'Rekapitulace stavby'!E14</f>
        <v>Vyplň údaj</v>
      </c>
      <c r="F20" s="316"/>
      <c r="G20" s="316"/>
      <c r="H20" s="316"/>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x14ac:dyDescent="0.2">
      <c r="A22" s="34"/>
      <c r="B22" s="39"/>
      <c r="C22" s="34"/>
      <c r="D22" s="119" t="s">
        <v>29</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x14ac:dyDescent="0.2">
      <c r="A23" s="34"/>
      <c r="B23" s="39"/>
      <c r="C23" s="34"/>
      <c r="D23" s="34"/>
      <c r="E23" s="110" t="str">
        <f>IF('Rekapitulace stavby'!E17="","",'Rekapitulace stavby'!E17)</f>
        <v xml:space="preserve"> </v>
      </c>
      <c r="F23" s="34"/>
      <c r="G23" s="34"/>
      <c r="H23" s="34"/>
      <c r="I23" s="119" t="s">
        <v>26</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x14ac:dyDescent="0.2">
      <c r="A25" s="34"/>
      <c r="B25" s="39"/>
      <c r="C25" s="34"/>
      <c r="D25" s="119" t="s">
        <v>31</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x14ac:dyDescent="0.2">
      <c r="A26" s="34"/>
      <c r="B26" s="39"/>
      <c r="C26" s="34"/>
      <c r="D26" s="34"/>
      <c r="E26" s="110" t="str">
        <f>IF('Rekapitulace stavby'!E20="","",'Rekapitulace stavby'!E20)</f>
        <v xml:space="preserve"> </v>
      </c>
      <c r="F26" s="34"/>
      <c r="G26" s="34"/>
      <c r="H26" s="34"/>
      <c r="I26" s="119" t="s">
        <v>26</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x14ac:dyDescent="0.2">
      <c r="A28" s="34"/>
      <c r="B28" s="39"/>
      <c r="C28" s="34"/>
      <c r="D28" s="119" t="s">
        <v>32</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x14ac:dyDescent="0.2">
      <c r="A29" s="121"/>
      <c r="B29" s="122"/>
      <c r="C29" s="121"/>
      <c r="D29" s="121"/>
      <c r="E29" s="317" t="s">
        <v>1</v>
      </c>
      <c r="F29" s="317"/>
      <c r="G29" s="317"/>
      <c r="H29" s="317"/>
      <c r="I29" s="121"/>
      <c r="J29" s="121"/>
      <c r="K29" s="121"/>
      <c r="L29" s="123"/>
      <c r="S29" s="121"/>
      <c r="T29" s="121"/>
      <c r="U29" s="121"/>
      <c r="V29" s="121"/>
      <c r="W29" s="121"/>
      <c r="X29" s="121"/>
      <c r="Y29" s="121"/>
      <c r="Z29" s="121"/>
      <c r="AA29" s="121"/>
      <c r="AB29" s="121"/>
      <c r="AC29" s="121"/>
      <c r="AD29" s="121"/>
      <c r="AE29" s="121"/>
    </row>
    <row r="30" spans="1:31" s="2" customFormat="1" ht="6.95" customHeight="1" x14ac:dyDescent="0.2">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x14ac:dyDescent="0.2">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x14ac:dyDescent="0.2">
      <c r="A32" s="34"/>
      <c r="B32" s="39"/>
      <c r="C32" s="34"/>
      <c r="D32" s="125" t="s">
        <v>33</v>
      </c>
      <c r="E32" s="34"/>
      <c r="F32" s="34"/>
      <c r="G32" s="34"/>
      <c r="H32" s="34"/>
      <c r="I32" s="34"/>
      <c r="J32" s="126">
        <f>ROUND(J127, 2)</f>
        <v>0</v>
      </c>
      <c r="K32" s="34"/>
      <c r="L32" s="51"/>
      <c r="S32" s="34"/>
      <c r="T32" s="34"/>
      <c r="U32" s="34"/>
      <c r="V32" s="34"/>
      <c r="W32" s="34"/>
      <c r="X32" s="34"/>
      <c r="Y32" s="34"/>
      <c r="Z32" s="34"/>
      <c r="AA32" s="34"/>
      <c r="AB32" s="34"/>
      <c r="AC32" s="34"/>
      <c r="AD32" s="34"/>
      <c r="AE32" s="34"/>
    </row>
    <row r="33" spans="1:31" s="2" customFormat="1" ht="6.95" customHeight="1" x14ac:dyDescent="0.2">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7" t="s">
        <v>35</v>
      </c>
      <c r="G34" s="34"/>
      <c r="H34" s="34"/>
      <c r="I34" s="127" t="s">
        <v>34</v>
      </c>
      <c r="J34" s="127" t="s">
        <v>36</v>
      </c>
      <c r="K34" s="34"/>
      <c r="L34" s="51"/>
      <c r="S34" s="34"/>
      <c r="T34" s="34"/>
      <c r="U34" s="34"/>
      <c r="V34" s="34"/>
      <c r="W34" s="34"/>
      <c r="X34" s="34"/>
      <c r="Y34" s="34"/>
      <c r="Z34" s="34"/>
      <c r="AA34" s="34"/>
      <c r="AB34" s="34"/>
      <c r="AC34" s="34"/>
      <c r="AD34" s="34"/>
      <c r="AE34" s="34"/>
    </row>
    <row r="35" spans="1:31" s="2" customFormat="1" ht="14.45" customHeight="1" x14ac:dyDescent="0.2">
      <c r="A35" s="34"/>
      <c r="B35" s="39"/>
      <c r="C35" s="34"/>
      <c r="D35" s="128" t="s">
        <v>37</v>
      </c>
      <c r="E35" s="119" t="s">
        <v>38</v>
      </c>
      <c r="F35" s="129">
        <f>ROUND((SUM(BE127:BE156)),  2)</f>
        <v>0</v>
      </c>
      <c r="G35" s="34"/>
      <c r="H35" s="34"/>
      <c r="I35" s="130">
        <v>0.21</v>
      </c>
      <c r="J35" s="129">
        <f>ROUND(((SUM(BE127:BE156))*I35),  2)</f>
        <v>0</v>
      </c>
      <c r="K35" s="34"/>
      <c r="L35" s="51"/>
      <c r="S35" s="34"/>
      <c r="T35" s="34"/>
      <c r="U35" s="34"/>
      <c r="V35" s="34"/>
      <c r="W35" s="34"/>
      <c r="X35" s="34"/>
      <c r="Y35" s="34"/>
      <c r="Z35" s="34"/>
      <c r="AA35" s="34"/>
      <c r="AB35" s="34"/>
      <c r="AC35" s="34"/>
      <c r="AD35" s="34"/>
      <c r="AE35" s="34"/>
    </row>
    <row r="36" spans="1:31" s="2" customFormat="1" ht="14.45" customHeight="1" x14ac:dyDescent="0.2">
      <c r="A36" s="34"/>
      <c r="B36" s="39"/>
      <c r="C36" s="34"/>
      <c r="D36" s="34"/>
      <c r="E36" s="119" t="s">
        <v>39</v>
      </c>
      <c r="F36" s="129">
        <f>ROUND((SUM(BF127:BF156)),  2)</f>
        <v>0</v>
      </c>
      <c r="G36" s="34"/>
      <c r="H36" s="34"/>
      <c r="I36" s="130">
        <v>0.15</v>
      </c>
      <c r="J36" s="129">
        <f>ROUND(((SUM(BF127:BF156))*I36),  2)</f>
        <v>0</v>
      </c>
      <c r="K36" s="34"/>
      <c r="L36" s="51"/>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9" t="s">
        <v>40</v>
      </c>
      <c r="F37" s="129">
        <f>ROUND((SUM(BG127:BG156)),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9" t="s">
        <v>41</v>
      </c>
      <c r="F38" s="129">
        <f>ROUND((SUM(BH127:BH156)),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9" t="s">
        <v>42</v>
      </c>
      <c r="F39" s="129">
        <f>ROUND((SUM(BI127:BI156)),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x14ac:dyDescent="0.2">
      <c r="A41" s="34"/>
      <c r="B41" s="39"/>
      <c r="C41" s="131"/>
      <c r="D41" s="132" t="s">
        <v>43</v>
      </c>
      <c r="E41" s="133"/>
      <c r="F41" s="133"/>
      <c r="G41" s="134" t="s">
        <v>44</v>
      </c>
      <c r="H41" s="135" t="s">
        <v>45</v>
      </c>
      <c r="I41" s="133"/>
      <c r="J41" s="136">
        <f>SUM(J32:J39)</f>
        <v>0</v>
      </c>
      <c r="K41" s="137"/>
      <c r="L41" s="51"/>
      <c r="S41" s="34"/>
      <c r="T41" s="34"/>
      <c r="U41" s="34"/>
      <c r="V41" s="34"/>
      <c r="W41" s="34"/>
      <c r="X41" s="34"/>
      <c r="Y41" s="34"/>
      <c r="Z41" s="34"/>
      <c r="AA41" s="34"/>
      <c r="AB41" s="34"/>
      <c r="AC41" s="34"/>
      <c r="AD41" s="34"/>
      <c r="AE41" s="34"/>
    </row>
    <row r="42" spans="1:31" s="2" customFormat="1" ht="14.45" customHeight="1" x14ac:dyDescent="0.2">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51"/>
      <c r="D50" s="138" t="s">
        <v>46</v>
      </c>
      <c r="E50" s="139"/>
      <c r="F50" s="139"/>
      <c r="G50" s="138" t="s">
        <v>47</v>
      </c>
      <c r="H50" s="139"/>
      <c r="I50" s="139"/>
      <c r="J50" s="139"/>
      <c r="K50" s="139"/>
      <c r="L50" s="51"/>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34"/>
      <c r="B61" s="39"/>
      <c r="C61" s="34"/>
      <c r="D61" s="140" t="s">
        <v>48</v>
      </c>
      <c r="E61" s="141"/>
      <c r="F61" s="142" t="s">
        <v>49</v>
      </c>
      <c r="G61" s="140" t="s">
        <v>48</v>
      </c>
      <c r="H61" s="141"/>
      <c r="I61" s="141"/>
      <c r="J61" s="143" t="s">
        <v>49</v>
      </c>
      <c r="K61" s="141"/>
      <c r="L61" s="51"/>
      <c r="S61" s="34"/>
      <c r="T61" s="34"/>
      <c r="U61" s="34"/>
      <c r="V61" s="34"/>
      <c r="W61" s="34"/>
      <c r="X61" s="34"/>
      <c r="Y61" s="34"/>
      <c r="Z61" s="34"/>
      <c r="AA61" s="34"/>
      <c r="AB61" s="34"/>
      <c r="AC61" s="34"/>
      <c r="AD61" s="34"/>
      <c r="AE61" s="34"/>
    </row>
    <row r="62" spans="1:31" x14ac:dyDescent="0.2">
      <c r="B62" s="20"/>
      <c r="L62" s="20"/>
    </row>
    <row r="63" spans="1:31" x14ac:dyDescent="0.2">
      <c r="B63" s="20"/>
      <c r="L63" s="20"/>
    </row>
    <row r="64" spans="1:31" x14ac:dyDescent="0.2">
      <c r="B64" s="20"/>
      <c r="L64" s="20"/>
    </row>
    <row r="65" spans="1:31" s="2" customFormat="1" ht="12.75" x14ac:dyDescent="0.2">
      <c r="A65" s="34"/>
      <c r="B65" s="39"/>
      <c r="C65" s="34"/>
      <c r="D65" s="138" t="s">
        <v>50</v>
      </c>
      <c r="E65" s="144"/>
      <c r="F65" s="144"/>
      <c r="G65" s="138" t="s">
        <v>51</v>
      </c>
      <c r="H65" s="144"/>
      <c r="I65" s="144"/>
      <c r="J65" s="144"/>
      <c r="K65" s="144"/>
      <c r="L65" s="51"/>
      <c r="S65" s="34"/>
      <c r="T65" s="34"/>
      <c r="U65" s="34"/>
      <c r="V65" s="34"/>
      <c r="W65" s="34"/>
      <c r="X65" s="34"/>
      <c r="Y65" s="34"/>
      <c r="Z65" s="34"/>
      <c r="AA65" s="34"/>
      <c r="AB65" s="34"/>
      <c r="AC65" s="34"/>
      <c r="AD65" s="34"/>
      <c r="AE65" s="34"/>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34"/>
      <c r="B76" s="39"/>
      <c r="C76" s="34"/>
      <c r="D76" s="140" t="s">
        <v>48</v>
      </c>
      <c r="E76" s="141"/>
      <c r="F76" s="142" t="s">
        <v>49</v>
      </c>
      <c r="G76" s="140" t="s">
        <v>48</v>
      </c>
      <c r="H76" s="141"/>
      <c r="I76" s="141"/>
      <c r="J76" s="143" t="s">
        <v>49</v>
      </c>
      <c r="K76" s="141"/>
      <c r="L76" s="51"/>
      <c r="S76" s="34"/>
      <c r="T76" s="34"/>
      <c r="U76" s="34"/>
      <c r="V76" s="34"/>
      <c r="W76" s="34"/>
      <c r="X76" s="34"/>
      <c r="Y76" s="34"/>
      <c r="Z76" s="34"/>
      <c r="AA76" s="34"/>
      <c r="AB76" s="34"/>
      <c r="AC76" s="34"/>
      <c r="AD76" s="34"/>
      <c r="AE76" s="34"/>
    </row>
    <row r="77" spans="1:31" s="2" customFormat="1" ht="14.45" customHeight="1" x14ac:dyDescent="0.2">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5" customHeight="1" x14ac:dyDescent="0.2">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x14ac:dyDescent="0.2">
      <c r="A82" s="34"/>
      <c r="B82" s="35"/>
      <c r="C82" s="23" t="s">
        <v>158</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x14ac:dyDescent="0.2">
      <c r="A85" s="34"/>
      <c r="B85" s="35"/>
      <c r="C85" s="36"/>
      <c r="D85" s="36"/>
      <c r="E85" s="309" t="str">
        <f>E7</f>
        <v>16 -Oprava trati v úseku Praha Smíchov - Beroun Závodí</v>
      </c>
      <c r="F85" s="310"/>
      <c r="G85" s="310"/>
      <c r="H85" s="310"/>
      <c r="I85" s="36"/>
      <c r="J85" s="36"/>
      <c r="K85" s="36"/>
      <c r="L85" s="51"/>
      <c r="S85" s="34"/>
      <c r="T85" s="34"/>
      <c r="U85" s="34"/>
      <c r="V85" s="34"/>
      <c r="W85" s="34"/>
      <c r="X85" s="34"/>
      <c r="Y85" s="34"/>
      <c r="Z85" s="34"/>
      <c r="AA85" s="34"/>
      <c r="AB85" s="34"/>
      <c r="AC85" s="34"/>
      <c r="AD85" s="34"/>
      <c r="AE85" s="34"/>
    </row>
    <row r="86" spans="1:31" s="1" customFormat="1" ht="12" customHeight="1" x14ac:dyDescent="0.2">
      <c r="B86" s="21"/>
      <c r="C86" s="29" t="s">
        <v>156</v>
      </c>
      <c r="D86" s="22"/>
      <c r="E86" s="22"/>
      <c r="F86" s="22"/>
      <c r="G86" s="22"/>
      <c r="H86" s="22"/>
      <c r="I86" s="22"/>
      <c r="J86" s="22"/>
      <c r="K86" s="22"/>
      <c r="L86" s="20"/>
    </row>
    <row r="87" spans="1:31" s="2" customFormat="1" ht="16.5" customHeight="1" x14ac:dyDescent="0.2">
      <c r="A87" s="34"/>
      <c r="B87" s="35"/>
      <c r="C87" s="36"/>
      <c r="D87" s="36"/>
      <c r="E87" s="309" t="s">
        <v>995</v>
      </c>
      <c r="F87" s="308"/>
      <c r="G87" s="308"/>
      <c r="H87" s="308"/>
      <c r="I87" s="36"/>
      <c r="J87" s="36"/>
      <c r="K87" s="36"/>
      <c r="L87" s="51"/>
      <c r="S87" s="34"/>
      <c r="T87" s="34"/>
      <c r="U87" s="34"/>
      <c r="V87" s="34"/>
      <c r="W87" s="34"/>
      <c r="X87" s="34"/>
      <c r="Y87" s="34"/>
      <c r="Z87" s="34"/>
      <c r="AA87" s="34"/>
      <c r="AB87" s="34"/>
      <c r="AC87" s="34"/>
      <c r="AD87" s="34"/>
      <c r="AE87" s="34"/>
    </row>
    <row r="88" spans="1:31" s="2" customFormat="1" ht="12" customHeight="1" x14ac:dyDescent="0.2">
      <c r="A88" s="34"/>
      <c r="B88" s="35"/>
      <c r="C88" s="29" t="s">
        <v>486</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x14ac:dyDescent="0.2">
      <c r="A89" s="34"/>
      <c r="B89" s="35"/>
      <c r="C89" s="36"/>
      <c r="D89" s="36"/>
      <c r="E89" s="270" t="str">
        <f>E11</f>
        <v>PS03b - URS-Osvětlení nástupiště Beroun Závodí</v>
      </c>
      <c r="F89" s="308"/>
      <c r="G89" s="308"/>
      <c r="H89" s="308"/>
      <c r="I89" s="36"/>
      <c r="J89" s="36"/>
      <c r="K89" s="36"/>
      <c r="L89" s="51"/>
      <c r="S89" s="34"/>
      <c r="T89" s="34"/>
      <c r="U89" s="34"/>
      <c r="V89" s="34"/>
      <c r="W89" s="34"/>
      <c r="X89" s="34"/>
      <c r="Y89" s="34"/>
      <c r="Z89" s="34"/>
      <c r="AA89" s="34"/>
      <c r="AB89" s="34"/>
      <c r="AC89" s="34"/>
      <c r="AD89" s="34"/>
      <c r="AE89" s="34"/>
    </row>
    <row r="90" spans="1:31" s="2" customFormat="1" ht="6.95"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x14ac:dyDescent="0.2">
      <c r="A91" s="34"/>
      <c r="B91" s="35"/>
      <c r="C91" s="29" t="s">
        <v>20</v>
      </c>
      <c r="D91" s="36"/>
      <c r="E91" s="36"/>
      <c r="F91" s="27" t="str">
        <f>F14</f>
        <v xml:space="preserve"> </v>
      </c>
      <c r="G91" s="36"/>
      <c r="H91" s="36"/>
      <c r="I91" s="29" t="s">
        <v>22</v>
      </c>
      <c r="J91" s="66" t="str">
        <f>IF(J14="","",J14)</f>
        <v>4. 4. 2022</v>
      </c>
      <c r="K91" s="36"/>
      <c r="L91" s="51"/>
      <c r="S91" s="34"/>
      <c r="T91" s="34"/>
      <c r="U91" s="34"/>
      <c r="V91" s="34"/>
      <c r="W91" s="34"/>
      <c r="X91" s="34"/>
      <c r="Y91" s="34"/>
      <c r="Z91" s="34"/>
      <c r="AA91" s="34"/>
      <c r="AB91" s="34"/>
      <c r="AC91" s="34"/>
      <c r="AD91" s="34"/>
      <c r="AE91" s="34"/>
    </row>
    <row r="92" spans="1:31" s="2" customFormat="1" ht="6.95" customHeight="1" x14ac:dyDescent="0.2">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x14ac:dyDescent="0.2">
      <c r="A93" s="34"/>
      <c r="B93" s="35"/>
      <c r="C93" s="29" t="s">
        <v>24</v>
      </c>
      <c r="D93" s="36"/>
      <c r="E93" s="36"/>
      <c r="F93" s="27" t="str">
        <f>E17</f>
        <v xml:space="preserve"> </v>
      </c>
      <c r="G93" s="36"/>
      <c r="H93" s="36"/>
      <c r="I93" s="29" t="s">
        <v>29</v>
      </c>
      <c r="J93" s="32" t="str">
        <f>E23</f>
        <v xml:space="preserve"> </v>
      </c>
      <c r="K93" s="36"/>
      <c r="L93" s="51"/>
      <c r="S93" s="34"/>
      <c r="T93" s="34"/>
      <c r="U93" s="34"/>
      <c r="V93" s="34"/>
      <c r="W93" s="34"/>
      <c r="X93" s="34"/>
      <c r="Y93" s="34"/>
      <c r="Z93" s="34"/>
      <c r="AA93" s="34"/>
      <c r="AB93" s="34"/>
      <c r="AC93" s="34"/>
      <c r="AD93" s="34"/>
      <c r="AE93" s="34"/>
    </row>
    <row r="94" spans="1:31" s="2" customFormat="1" ht="15.2" customHeight="1" x14ac:dyDescent="0.2">
      <c r="A94" s="34"/>
      <c r="B94" s="35"/>
      <c r="C94" s="29" t="s">
        <v>27</v>
      </c>
      <c r="D94" s="36"/>
      <c r="E94" s="36"/>
      <c r="F94" s="27" t="str">
        <f>IF(E20="","",E20)</f>
        <v>Vyplň údaj</v>
      </c>
      <c r="G94" s="36"/>
      <c r="H94" s="36"/>
      <c r="I94" s="29" t="s">
        <v>31</v>
      </c>
      <c r="J94" s="32" t="str">
        <f>E26</f>
        <v xml:space="preserve"> </v>
      </c>
      <c r="K94" s="36"/>
      <c r="L94" s="51"/>
      <c r="S94" s="34"/>
      <c r="T94" s="34"/>
      <c r="U94" s="34"/>
      <c r="V94" s="34"/>
      <c r="W94" s="34"/>
      <c r="X94" s="34"/>
      <c r="Y94" s="34"/>
      <c r="Z94" s="34"/>
      <c r="AA94" s="34"/>
      <c r="AB94" s="34"/>
      <c r="AC94" s="34"/>
      <c r="AD94" s="34"/>
      <c r="AE94" s="34"/>
    </row>
    <row r="95" spans="1:31" s="2" customFormat="1" ht="10.35"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x14ac:dyDescent="0.2">
      <c r="A96" s="34"/>
      <c r="B96" s="35"/>
      <c r="C96" s="149" t="s">
        <v>159</v>
      </c>
      <c r="D96" s="150"/>
      <c r="E96" s="150"/>
      <c r="F96" s="150"/>
      <c r="G96" s="150"/>
      <c r="H96" s="150"/>
      <c r="I96" s="150"/>
      <c r="J96" s="151" t="s">
        <v>160</v>
      </c>
      <c r="K96" s="150"/>
      <c r="L96" s="51"/>
      <c r="S96" s="34"/>
      <c r="T96" s="34"/>
      <c r="U96" s="34"/>
      <c r="V96" s="34"/>
      <c r="W96" s="34"/>
      <c r="X96" s="34"/>
      <c r="Y96" s="34"/>
      <c r="Z96" s="34"/>
      <c r="AA96" s="34"/>
      <c r="AB96" s="34"/>
      <c r="AC96" s="34"/>
      <c r="AD96" s="34"/>
      <c r="AE96" s="34"/>
    </row>
    <row r="97" spans="1:47" s="2" customFormat="1" ht="10.35" customHeight="1" x14ac:dyDescent="0.2">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x14ac:dyDescent="0.2">
      <c r="A98" s="34"/>
      <c r="B98" s="35"/>
      <c r="C98" s="152" t="s">
        <v>161</v>
      </c>
      <c r="D98" s="36"/>
      <c r="E98" s="36"/>
      <c r="F98" s="36"/>
      <c r="G98" s="36"/>
      <c r="H98" s="36"/>
      <c r="I98" s="36"/>
      <c r="J98" s="84">
        <f>J127</f>
        <v>0</v>
      </c>
      <c r="K98" s="36"/>
      <c r="L98" s="51"/>
      <c r="S98" s="34"/>
      <c r="T98" s="34"/>
      <c r="U98" s="34"/>
      <c r="V98" s="34"/>
      <c r="W98" s="34"/>
      <c r="X98" s="34"/>
      <c r="Y98" s="34"/>
      <c r="Z98" s="34"/>
      <c r="AA98" s="34"/>
      <c r="AB98" s="34"/>
      <c r="AC98" s="34"/>
      <c r="AD98" s="34"/>
      <c r="AE98" s="34"/>
      <c r="AU98" s="17" t="s">
        <v>162</v>
      </c>
    </row>
    <row r="99" spans="1:47" s="9" customFormat="1" ht="24.95" customHeight="1" x14ac:dyDescent="0.2">
      <c r="B99" s="153"/>
      <c r="C99" s="154"/>
      <c r="D99" s="155" t="s">
        <v>163</v>
      </c>
      <c r="E99" s="156"/>
      <c r="F99" s="156"/>
      <c r="G99" s="156"/>
      <c r="H99" s="156"/>
      <c r="I99" s="156"/>
      <c r="J99" s="157">
        <f>J132</f>
        <v>0</v>
      </c>
      <c r="K99" s="154"/>
      <c r="L99" s="158"/>
    </row>
    <row r="100" spans="1:47" s="10" customFormat="1" ht="19.899999999999999" customHeight="1" x14ac:dyDescent="0.2">
      <c r="B100" s="159"/>
      <c r="C100" s="104"/>
      <c r="D100" s="160" t="s">
        <v>1085</v>
      </c>
      <c r="E100" s="161"/>
      <c r="F100" s="161"/>
      <c r="G100" s="161"/>
      <c r="H100" s="161"/>
      <c r="I100" s="161"/>
      <c r="J100" s="162">
        <f>J133</f>
        <v>0</v>
      </c>
      <c r="K100" s="104"/>
      <c r="L100" s="163"/>
    </row>
    <row r="101" spans="1:47" s="9" customFormat="1" ht="24.95" customHeight="1" x14ac:dyDescent="0.2">
      <c r="B101" s="153"/>
      <c r="C101" s="154"/>
      <c r="D101" s="155" t="s">
        <v>1086</v>
      </c>
      <c r="E101" s="156"/>
      <c r="F101" s="156"/>
      <c r="G101" s="156"/>
      <c r="H101" s="156"/>
      <c r="I101" s="156"/>
      <c r="J101" s="157">
        <f>J135</f>
        <v>0</v>
      </c>
      <c r="K101" s="154"/>
      <c r="L101" s="158"/>
    </row>
    <row r="102" spans="1:47" s="10" customFormat="1" ht="19.899999999999999" customHeight="1" x14ac:dyDescent="0.2">
      <c r="B102" s="159"/>
      <c r="C102" s="104"/>
      <c r="D102" s="160" t="s">
        <v>1087</v>
      </c>
      <c r="E102" s="161"/>
      <c r="F102" s="161"/>
      <c r="G102" s="161"/>
      <c r="H102" s="161"/>
      <c r="I102" s="161"/>
      <c r="J102" s="162">
        <f>J136</f>
        <v>0</v>
      </c>
      <c r="K102" s="104"/>
      <c r="L102" s="163"/>
    </row>
    <row r="103" spans="1:47" s="10" customFormat="1" ht="19.899999999999999" customHeight="1" x14ac:dyDescent="0.2">
      <c r="B103" s="159"/>
      <c r="C103" s="104"/>
      <c r="D103" s="160" t="s">
        <v>1088</v>
      </c>
      <c r="E103" s="161"/>
      <c r="F103" s="161"/>
      <c r="G103" s="161"/>
      <c r="H103" s="161"/>
      <c r="I103" s="161"/>
      <c r="J103" s="162">
        <f>J138</f>
        <v>0</v>
      </c>
      <c r="K103" s="104"/>
      <c r="L103" s="163"/>
    </row>
    <row r="104" spans="1:47" s="9" customFormat="1" ht="24.95" customHeight="1" x14ac:dyDescent="0.2">
      <c r="B104" s="153"/>
      <c r="C104" s="154"/>
      <c r="D104" s="155" t="s">
        <v>165</v>
      </c>
      <c r="E104" s="156"/>
      <c r="F104" s="156"/>
      <c r="G104" s="156"/>
      <c r="H104" s="156"/>
      <c r="I104" s="156"/>
      <c r="J104" s="157">
        <f>J145</f>
        <v>0</v>
      </c>
      <c r="K104" s="154"/>
      <c r="L104" s="158"/>
    </row>
    <row r="105" spans="1:47" s="9" customFormat="1" ht="24.95" customHeight="1" x14ac:dyDescent="0.2">
      <c r="B105" s="153"/>
      <c r="C105" s="154"/>
      <c r="D105" s="155" t="s">
        <v>1089</v>
      </c>
      <c r="E105" s="156"/>
      <c r="F105" s="156"/>
      <c r="G105" s="156"/>
      <c r="H105" s="156"/>
      <c r="I105" s="156"/>
      <c r="J105" s="157">
        <f>J148</f>
        <v>0</v>
      </c>
      <c r="K105" s="154"/>
      <c r="L105" s="158"/>
    </row>
    <row r="106" spans="1:47" s="2" customFormat="1" ht="21.75" customHeight="1" x14ac:dyDescent="0.2">
      <c r="A106" s="34"/>
      <c r="B106" s="35"/>
      <c r="C106" s="36"/>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47" s="2" customFormat="1" ht="6.95" customHeight="1" x14ac:dyDescent="0.2">
      <c r="A107" s="34"/>
      <c r="B107" s="54"/>
      <c r="C107" s="55"/>
      <c r="D107" s="55"/>
      <c r="E107" s="55"/>
      <c r="F107" s="55"/>
      <c r="G107" s="55"/>
      <c r="H107" s="55"/>
      <c r="I107" s="55"/>
      <c r="J107" s="55"/>
      <c r="K107" s="55"/>
      <c r="L107" s="51"/>
      <c r="S107" s="34"/>
      <c r="T107" s="34"/>
      <c r="U107" s="34"/>
      <c r="V107" s="34"/>
      <c r="W107" s="34"/>
      <c r="X107" s="34"/>
      <c r="Y107" s="34"/>
      <c r="Z107" s="34"/>
      <c r="AA107" s="34"/>
      <c r="AB107" s="34"/>
      <c r="AC107" s="34"/>
      <c r="AD107" s="34"/>
      <c r="AE107" s="34"/>
    </row>
    <row r="111" spans="1:47" s="2" customFormat="1" ht="6.95" customHeight="1" x14ac:dyDescent="0.2">
      <c r="A111" s="34"/>
      <c r="B111" s="56"/>
      <c r="C111" s="57"/>
      <c r="D111" s="57"/>
      <c r="E111" s="57"/>
      <c r="F111" s="57"/>
      <c r="G111" s="57"/>
      <c r="H111" s="57"/>
      <c r="I111" s="57"/>
      <c r="J111" s="57"/>
      <c r="K111" s="57"/>
      <c r="L111" s="51"/>
      <c r="S111" s="34"/>
      <c r="T111" s="34"/>
      <c r="U111" s="34"/>
      <c r="V111" s="34"/>
      <c r="W111" s="34"/>
      <c r="X111" s="34"/>
      <c r="Y111" s="34"/>
      <c r="Z111" s="34"/>
      <c r="AA111" s="34"/>
      <c r="AB111" s="34"/>
      <c r="AC111" s="34"/>
      <c r="AD111" s="34"/>
      <c r="AE111" s="34"/>
    </row>
    <row r="112" spans="1:47" s="2" customFormat="1" ht="24.95" customHeight="1" x14ac:dyDescent="0.2">
      <c r="A112" s="34"/>
      <c r="B112" s="35"/>
      <c r="C112" s="23" t="s">
        <v>166</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6.95" customHeight="1" x14ac:dyDescent="0.2">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2" customHeight="1" x14ac:dyDescent="0.2">
      <c r="A114" s="34"/>
      <c r="B114" s="35"/>
      <c r="C114" s="29" t="s">
        <v>16</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6.5" customHeight="1" x14ac:dyDescent="0.2">
      <c r="A115" s="34"/>
      <c r="B115" s="35"/>
      <c r="C115" s="36"/>
      <c r="D115" s="36"/>
      <c r="E115" s="309" t="str">
        <f>E7</f>
        <v>16 -Oprava trati v úseku Praha Smíchov - Beroun Závodí</v>
      </c>
      <c r="F115" s="310"/>
      <c r="G115" s="310"/>
      <c r="H115" s="310"/>
      <c r="I115" s="36"/>
      <c r="J115" s="36"/>
      <c r="K115" s="36"/>
      <c r="L115" s="51"/>
      <c r="S115" s="34"/>
      <c r="T115" s="34"/>
      <c r="U115" s="34"/>
      <c r="V115" s="34"/>
      <c r="W115" s="34"/>
      <c r="X115" s="34"/>
      <c r="Y115" s="34"/>
      <c r="Z115" s="34"/>
      <c r="AA115" s="34"/>
      <c r="AB115" s="34"/>
      <c r="AC115" s="34"/>
      <c r="AD115" s="34"/>
      <c r="AE115" s="34"/>
    </row>
    <row r="116" spans="1:65" s="1" customFormat="1" ht="12" customHeight="1" x14ac:dyDescent="0.2">
      <c r="B116" s="21"/>
      <c r="C116" s="29" t="s">
        <v>156</v>
      </c>
      <c r="D116" s="22"/>
      <c r="E116" s="22"/>
      <c r="F116" s="22"/>
      <c r="G116" s="22"/>
      <c r="H116" s="22"/>
      <c r="I116" s="22"/>
      <c r="J116" s="22"/>
      <c r="K116" s="22"/>
      <c r="L116" s="20"/>
    </row>
    <row r="117" spans="1:65" s="2" customFormat="1" ht="16.5" customHeight="1" x14ac:dyDescent="0.2">
      <c r="A117" s="34"/>
      <c r="B117" s="35"/>
      <c r="C117" s="36"/>
      <c r="D117" s="36"/>
      <c r="E117" s="309" t="s">
        <v>995</v>
      </c>
      <c r="F117" s="308"/>
      <c r="G117" s="308"/>
      <c r="H117" s="308"/>
      <c r="I117" s="36"/>
      <c r="J117" s="36"/>
      <c r="K117" s="36"/>
      <c r="L117" s="51"/>
      <c r="S117" s="34"/>
      <c r="T117" s="34"/>
      <c r="U117" s="34"/>
      <c r="V117" s="34"/>
      <c r="W117" s="34"/>
      <c r="X117" s="34"/>
      <c r="Y117" s="34"/>
      <c r="Z117" s="34"/>
      <c r="AA117" s="34"/>
      <c r="AB117" s="34"/>
      <c r="AC117" s="34"/>
      <c r="AD117" s="34"/>
      <c r="AE117" s="34"/>
    </row>
    <row r="118" spans="1:65" s="2" customFormat="1" ht="12" customHeight="1" x14ac:dyDescent="0.2">
      <c r="A118" s="34"/>
      <c r="B118" s="35"/>
      <c r="C118" s="29" t="s">
        <v>486</v>
      </c>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6.5" customHeight="1" x14ac:dyDescent="0.2">
      <c r="A119" s="34"/>
      <c r="B119" s="35"/>
      <c r="C119" s="36"/>
      <c r="D119" s="36"/>
      <c r="E119" s="270" t="str">
        <f>E11</f>
        <v>PS03b - URS-Osvětlení nástupiště Beroun Závodí</v>
      </c>
      <c r="F119" s="308"/>
      <c r="G119" s="308"/>
      <c r="H119" s="308"/>
      <c r="I119" s="36"/>
      <c r="J119" s="36"/>
      <c r="K119" s="36"/>
      <c r="L119" s="51"/>
      <c r="S119" s="34"/>
      <c r="T119" s="34"/>
      <c r="U119" s="34"/>
      <c r="V119" s="34"/>
      <c r="W119" s="34"/>
      <c r="X119" s="34"/>
      <c r="Y119" s="34"/>
      <c r="Z119" s="34"/>
      <c r="AA119" s="34"/>
      <c r="AB119" s="34"/>
      <c r="AC119" s="34"/>
      <c r="AD119" s="34"/>
      <c r="AE119" s="34"/>
    </row>
    <row r="120" spans="1:65" s="2" customFormat="1" ht="6.95" customHeight="1" x14ac:dyDescent="0.2">
      <c r="A120" s="34"/>
      <c r="B120" s="35"/>
      <c r="C120" s="36"/>
      <c r="D120" s="36"/>
      <c r="E120" s="36"/>
      <c r="F120" s="36"/>
      <c r="G120" s="36"/>
      <c r="H120" s="36"/>
      <c r="I120" s="36"/>
      <c r="J120" s="36"/>
      <c r="K120" s="36"/>
      <c r="L120" s="51"/>
      <c r="S120" s="34"/>
      <c r="T120" s="34"/>
      <c r="U120" s="34"/>
      <c r="V120" s="34"/>
      <c r="W120" s="34"/>
      <c r="X120" s="34"/>
      <c r="Y120" s="34"/>
      <c r="Z120" s="34"/>
      <c r="AA120" s="34"/>
      <c r="AB120" s="34"/>
      <c r="AC120" s="34"/>
      <c r="AD120" s="34"/>
      <c r="AE120" s="34"/>
    </row>
    <row r="121" spans="1:65" s="2" customFormat="1" ht="12" customHeight="1" x14ac:dyDescent="0.2">
      <c r="A121" s="34"/>
      <c r="B121" s="35"/>
      <c r="C121" s="29" t="s">
        <v>20</v>
      </c>
      <c r="D121" s="36"/>
      <c r="E121" s="36"/>
      <c r="F121" s="27" t="str">
        <f>F14</f>
        <v xml:space="preserve"> </v>
      </c>
      <c r="G121" s="36"/>
      <c r="H121" s="36"/>
      <c r="I121" s="29" t="s">
        <v>22</v>
      </c>
      <c r="J121" s="66" t="str">
        <f>IF(J14="","",J14)</f>
        <v>4. 4. 2022</v>
      </c>
      <c r="K121" s="36"/>
      <c r="L121" s="51"/>
      <c r="S121" s="34"/>
      <c r="T121" s="34"/>
      <c r="U121" s="34"/>
      <c r="V121" s="34"/>
      <c r="W121" s="34"/>
      <c r="X121" s="34"/>
      <c r="Y121" s="34"/>
      <c r="Z121" s="34"/>
      <c r="AA121" s="34"/>
      <c r="AB121" s="34"/>
      <c r="AC121" s="34"/>
      <c r="AD121" s="34"/>
      <c r="AE121" s="34"/>
    </row>
    <row r="122" spans="1:65" s="2" customFormat="1" ht="6.95" customHeight="1" x14ac:dyDescent="0.2">
      <c r="A122" s="34"/>
      <c r="B122" s="35"/>
      <c r="C122" s="36"/>
      <c r="D122" s="36"/>
      <c r="E122" s="36"/>
      <c r="F122" s="36"/>
      <c r="G122" s="36"/>
      <c r="H122" s="36"/>
      <c r="I122" s="36"/>
      <c r="J122" s="36"/>
      <c r="K122" s="36"/>
      <c r="L122" s="51"/>
      <c r="S122" s="34"/>
      <c r="T122" s="34"/>
      <c r="U122" s="34"/>
      <c r="V122" s="34"/>
      <c r="W122" s="34"/>
      <c r="X122" s="34"/>
      <c r="Y122" s="34"/>
      <c r="Z122" s="34"/>
      <c r="AA122" s="34"/>
      <c r="AB122" s="34"/>
      <c r="AC122" s="34"/>
      <c r="AD122" s="34"/>
      <c r="AE122" s="34"/>
    </row>
    <row r="123" spans="1:65" s="2" customFormat="1" ht="15.2" customHeight="1" x14ac:dyDescent="0.2">
      <c r="A123" s="34"/>
      <c r="B123" s="35"/>
      <c r="C123" s="29" t="s">
        <v>24</v>
      </c>
      <c r="D123" s="36"/>
      <c r="E123" s="36"/>
      <c r="F123" s="27" t="str">
        <f>E17</f>
        <v xml:space="preserve"> </v>
      </c>
      <c r="G123" s="36"/>
      <c r="H123" s="36"/>
      <c r="I123" s="29" t="s">
        <v>29</v>
      </c>
      <c r="J123" s="32" t="str">
        <f>E23</f>
        <v xml:space="preserve"> </v>
      </c>
      <c r="K123" s="36"/>
      <c r="L123" s="51"/>
      <c r="S123" s="34"/>
      <c r="T123" s="34"/>
      <c r="U123" s="34"/>
      <c r="V123" s="34"/>
      <c r="W123" s="34"/>
      <c r="X123" s="34"/>
      <c r="Y123" s="34"/>
      <c r="Z123" s="34"/>
      <c r="AA123" s="34"/>
      <c r="AB123" s="34"/>
      <c r="AC123" s="34"/>
      <c r="AD123" s="34"/>
      <c r="AE123" s="34"/>
    </row>
    <row r="124" spans="1:65" s="2" customFormat="1" ht="15.2" customHeight="1" x14ac:dyDescent="0.2">
      <c r="A124" s="34"/>
      <c r="B124" s="35"/>
      <c r="C124" s="29" t="s">
        <v>27</v>
      </c>
      <c r="D124" s="36"/>
      <c r="E124" s="36"/>
      <c r="F124" s="27" t="str">
        <f>IF(E20="","",E20)</f>
        <v>Vyplň údaj</v>
      </c>
      <c r="G124" s="36"/>
      <c r="H124" s="36"/>
      <c r="I124" s="29" t="s">
        <v>31</v>
      </c>
      <c r="J124" s="32" t="str">
        <f>E26</f>
        <v xml:space="preserve"> </v>
      </c>
      <c r="K124" s="36"/>
      <c r="L124" s="51"/>
      <c r="S124" s="34"/>
      <c r="T124" s="34"/>
      <c r="U124" s="34"/>
      <c r="V124" s="34"/>
      <c r="W124" s="34"/>
      <c r="X124" s="34"/>
      <c r="Y124" s="34"/>
      <c r="Z124" s="34"/>
      <c r="AA124" s="34"/>
      <c r="AB124" s="34"/>
      <c r="AC124" s="34"/>
      <c r="AD124" s="34"/>
      <c r="AE124" s="34"/>
    </row>
    <row r="125" spans="1:65" s="2" customFormat="1" ht="10.35" customHeight="1" x14ac:dyDescent="0.2">
      <c r="A125" s="34"/>
      <c r="B125" s="35"/>
      <c r="C125" s="36"/>
      <c r="D125" s="36"/>
      <c r="E125" s="36"/>
      <c r="F125" s="36"/>
      <c r="G125" s="36"/>
      <c r="H125" s="36"/>
      <c r="I125" s="36"/>
      <c r="J125" s="36"/>
      <c r="K125" s="36"/>
      <c r="L125" s="51"/>
      <c r="S125" s="34"/>
      <c r="T125" s="34"/>
      <c r="U125" s="34"/>
      <c r="V125" s="34"/>
      <c r="W125" s="34"/>
      <c r="X125" s="34"/>
      <c r="Y125" s="34"/>
      <c r="Z125" s="34"/>
      <c r="AA125" s="34"/>
      <c r="AB125" s="34"/>
      <c r="AC125" s="34"/>
      <c r="AD125" s="34"/>
      <c r="AE125" s="34"/>
    </row>
    <row r="126" spans="1:65" s="11" customFormat="1" ht="29.25" customHeight="1" x14ac:dyDescent="0.2">
      <c r="A126" s="164"/>
      <c r="B126" s="165"/>
      <c r="C126" s="166" t="s">
        <v>167</v>
      </c>
      <c r="D126" s="167" t="s">
        <v>58</v>
      </c>
      <c r="E126" s="167" t="s">
        <v>54</v>
      </c>
      <c r="F126" s="167" t="s">
        <v>55</v>
      </c>
      <c r="G126" s="167" t="s">
        <v>168</v>
      </c>
      <c r="H126" s="167" t="s">
        <v>169</v>
      </c>
      <c r="I126" s="167" t="s">
        <v>170</v>
      </c>
      <c r="J126" s="167" t="s">
        <v>160</v>
      </c>
      <c r="K126" s="168" t="s">
        <v>171</v>
      </c>
      <c r="L126" s="169"/>
      <c r="M126" s="75" t="s">
        <v>1</v>
      </c>
      <c r="N126" s="76" t="s">
        <v>37</v>
      </c>
      <c r="O126" s="76" t="s">
        <v>172</v>
      </c>
      <c r="P126" s="76" t="s">
        <v>173</v>
      </c>
      <c r="Q126" s="76" t="s">
        <v>174</v>
      </c>
      <c r="R126" s="76" t="s">
        <v>175</v>
      </c>
      <c r="S126" s="76" t="s">
        <v>176</v>
      </c>
      <c r="T126" s="77" t="s">
        <v>177</v>
      </c>
      <c r="U126" s="164"/>
      <c r="V126" s="164"/>
      <c r="W126" s="164"/>
      <c r="X126" s="164"/>
      <c r="Y126" s="164"/>
      <c r="Z126" s="164"/>
      <c r="AA126" s="164"/>
      <c r="AB126" s="164"/>
      <c r="AC126" s="164"/>
      <c r="AD126" s="164"/>
      <c r="AE126" s="164"/>
    </row>
    <row r="127" spans="1:65" s="2" customFormat="1" ht="22.9" customHeight="1" x14ac:dyDescent="0.25">
      <c r="A127" s="34"/>
      <c r="B127" s="35"/>
      <c r="C127" s="82" t="s">
        <v>178</v>
      </c>
      <c r="D127" s="36"/>
      <c r="E127" s="36"/>
      <c r="F127" s="36"/>
      <c r="G127" s="36"/>
      <c r="H127" s="36"/>
      <c r="I127" s="36"/>
      <c r="J127" s="170">
        <f>BK127</f>
        <v>0</v>
      </c>
      <c r="K127" s="36"/>
      <c r="L127" s="39"/>
      <c r="M127" s="78"/>
      <c r="N127" s="171"/>
      <c r="O127" s="79"/>
      <c r="P127" s="172">
        <f>P128+SUM(P129:P132)+P135+P145+P148</f>
        <v>0</v>
      </c>
      <c r="Q127" s="79"/>
      <c r="R127" s="172">
        <f>R128+SUM(R129:R132)+R135+R145+R148</f>
        <v>9.5368100000000009</v>
      </c>
      <c r="S127" s="79"/>
      <c r="T127" s="173">
        <f>T128+SUM(T129:T132)+T135+T145+T148</f>
        <v>0</v>
      </c>
      <c r="U127" s="34"/>
      <c r="V127" s="34"/>
      <c r="W127" s="34"/>
      <c r="X127" s="34"/>
      <c r="Y127" s="34"/>
      <c r="Z127" s="34"/>
      <c r="AA127" s="34"/>
      <c r="AB127" s="34"/>
      <c r="AC127" s="34"/>
      <c r="AD127" s="34"/>
      <c r="AE127" s="34"/>
      <c r="AT127" s="17" t="s">
        <v>72</v>
      </c>
      <c r="AU127" s="17" t="s">
        <v>162</v>
      </c>
      <c r="BK127" s="174">
        <f>BK128+SUM(BK129:BK132)+BK135+BK145+BK148</f>
        <v>0</v>
      </c>
    </row>
    <row r="128" spans="1:65" s="2" customFormat="1" ht="16.5" customHeight="1" x14ac:dyDescent="0.2">
      <c r="A128" s="34"/>
      <c r="B128" s="35"/>
      <c r="C128" s="227" t="s">
        <v>81</v>
      </c>
      <c r="D128" s="227" t="s">
        <v>212</v>
      </c>
      <c r="E128" s="228" t="s">
        <v>1090</v>
      </c>
      <c r="F128" s="229" t="s">
        <v>1091</v>
      </c>
      <c r="G128" s="230" t="s">
        <v>222</v>
      </c>
      <c r="H128" s="231">
        <v>80</v>
      </c>
      <c r="I128" s="232"/>
      <c r="J128" s="233">
        <f>ROUND(I128*H128,2)</f>
        <v>0</v>
      </c>
      <c r="K128" s="261" t="s">
        <v>1400</v>
      </c>
      <c r="L128" s="234"/>
      <c r="M128" s="235" t="s">
        <v>1</v>
      </c>
      <c r="N128" s="236" t="s">
        <v>38</v>
      </c>
      <c r="O128" s="71"/>
      <c r="P128" s="200">
        <f>O128*H128</f>
        <v>0</v>
      </c>
      <c r="Q128" s="200">
        <v>3.0000000000000001E-3</v>
      </c>
      <c r="R128" s="200">
        <f>Q128*H128</f>
        <v>0.24</v>
      </c>
      <c r="S128" s="200">
        <v>0</v>
      </c>
      <c r="T128" s="201">
        <f>S128*H128</f>
        <v>0</v>
      </c>
      <c r="U128" s="34"/>
      <c r="V128" s="34"/>
      <c r="W128" s="34"/>
      <c r="X128" s="34"/>
      <c r="Y128" s="34"/>
      <c r="Z128" s="34"/>
      <c r="AA128" s="34"/>
      <c r="AB128" s="34"/>
      <c r="AC128" s="34"/>
      <c r="AD128" s="34"/>
      <c r="AE128" s="34"/>
      <c r="AR128" s="202" t="s">
        <v>216</v>
      </c>
      <c r="AT128" s="202" t="s">
        <v>212</v>
      </c>
      <c r="AU128" s="202" t="s">
        <v>73</v>
      </c>
      <c r="AY128" s="17" t="s">
        <v>181</v>
      </c>
      <c r="BE128" s="203">
        <f>IF(N128="základní",J128,0)</f>
        <v>0</v>
      </c>
      <c r="BF128" s="203">
        <f>IF(N128="snížená",J128,0)</f>
        <v>0</v>
      </c>
      <c r="BG128" s="203">
        <f>IF(N128="zákl. přenesená",J128,0)</f>
        <v>0</v>
      </c>
      <c r="BH128" s="203">
        <f>IF(N128="sníž. přenesená",J128,0)</f>
        <v>0</v>
      </c>
      <c r="BI128" s="203">
        <f>IF(N128="nulová",J128,0)</f>
        <v>0</v>
      </c>
      <c r="BJ128" s="17" t="s">
        <v>81</v>
      </c>
      <c r="BK128" s="203">
        <f>ROUND(I128*H128,2)</f>
        <v>0</v>
      </c>
      <c r="BL128" s="17" t="s">
        <v>189</v>
      </c>
      <c r="BM128" s="202" t="s">
        <v>1255</v>
      </c>
    </row>
    <row r="129" spans="1:65" s="2" customFormat="1" ht="16.5" customHeight="1" x14ac:dyDescent="0.2">
      <c r="A129" s="34"/>
      <c r="B129" s="35"/>
      <c r="C129" s="227" t="s">
        <v>83</v>
      </c>
      <c r="D129" s="227" t="s">
        <v>212</v>
      </c>
      <c r="E129" s="228" t="s">
        <v>1093</v>
      </c>
      <c r="F129" s="229" t="s">
        <v>1094</v>
      </c>
      <c r="G129" s="230" t="s">
        <v>196</v>
      </c>
      <c r="H129" s="231">
        <v>1</v>
      </c>
      <c r="I129" s="232"/>
      <c r="J129" s="233">
        <f>ROUND(I129*H129,2)</f>
        <v>0</v>
      </c>
      <c r="K129" s="261" t="s">
        <v>1400</v>
      </c>
      <c r="L129" s="234"/>
      <c r="M129" s="235" t="s">
        <v>1</v>
      </c>
      <c r="N129" s="236" t="s">
        <v>38</v>
      </c>
      <c r="O129" s="71"/>
      <c r="P129" s="200">
        <f>O129*H129</f>
        <v>0</v>
      </c>
      <c r="Q129" s="200">
        <v>2.234</v>
      </c>
      <c r="R129" s="200">
        <f>Q129*H129</f>
        <v>2.234</v>
      </c>
      <c r="S129" s="200">
        <v>0</v>
      </c>
      <c r="T129" s="201">
        <f>S129*H129</f>
        <v>0</v>
      </c>
      <c r="U129" s="34"/>
      <c r="V129" s="34"/>
      <c r="W129" s="34"/>
      <c r="X129" s="34"/>
      <c r="Y129" s="34"/>
      <c r="Z129" s="34"/>
      <c r="AA129" s="34"/>
      <c r="AB129" s="34"/>
      <c r="AC129" s="34"/>
      <c r="AD129" s="34"/>
      <c r="AE129" s="34"/>
      <c r="AR129" s="202" t="s">
        <v>216</v>
      </c>
      <c r="AT129" s="202" t="s">
        <v>212</v>
      </c>
      <c r="AU129" s="202" t="s">
        <v>73</v>
      </c>
      <c r="AY129" s="17" t="s">
        <v>181</v>
      </c>
      <c r="BE129" s="203">
        <f>IF(N129="základní",J129,0)</f>
        <v>0</v>
      </c>
      <c r="BF129" s="203">
        <f>IF(N129="snížená",J129,0)</f>
        <v>0</v>
      </c>
      <c r="BG129" s="203">
        <f>IF(N129="zákl. přenesená",J129,0)</f>
        <v>0</v>
      </c>
      <c r="BH129" s="203">
        <f>IF(N129="sníž. přenesená",J129,0)</f>
        <v>0</v>
      </c>
      <c r="BI129" s="203">
        <f>IF(N129="nulová",J129,0)</f>
        <v>0</v>
      </c>
      <c r="BJ129" s="17" t="s">
        <v>81</v>
      </c>
      <c r="BK129" s="203">
        <f>ROUND(I129*H129,2)</f>
        <v>0</v>
      </c>
      <c r="BL129" s="17" t="s">
        <v>189</v>
      </c>
      <c r="BM129" s="202" t="s">
        <v>1256</v>
      </c>
    </row>
    <row r="130" spans="1:65" s="2" customFormat="1" ht="24.2" customHeight="1" x14ac:dyDescent="0.2">
      <c r="A130" s="34"/>
      <c r="B130" s="35"/>
      <c r="C130" s="227" t="s">
        <v>198</v>
      </c>
      <c r="D130" s="227" t="s">
        <v>212</v>
      </c>
      <c r="E130" s="228" t="s">
        <v>1096</v>
      </c>
      <c r="F130" s="229" t="s">
        <v>1097</v>
      </c>
      <c r="G130" s="230" t="s">
        <v>222</v>
      </c>
      <c r="H130" s="231">
        <v>2</v>
      </c>
      <c r="I130" s="232"/>
      <c r="J130" s="233">
        <f>ROUND(I130*H130,2)</f>
        <v>0</v>
      </c>
      <c r="K130" s="261" t="s">
        <v>1400</v>
      </c>
      <c r="L130" s="234"/>
      <c r="M130" s="235" t="s">
        <v>1</v>
      </c>
      <c r="N130" s="236" t="s">
        <v>38</v>
      </c>
      <c r="O130" s="71"/>
      <c r="P130" s="200">
        <f>O130*H130</f>
        <v>0</v>
      </c>
      <c r="Q130" s="200">
        <v>2.5999999999999998E-4</v>
      </c>
      <c r="R130" s="200">
        <f>Q130*H130</f>
        <v>5.1999999999999995E-4</v>
      </c>
      <c r="S130" s="200">
        <v>0</v>
      </c>
      <c r="T130" s="201">
        <f>S130*H130</f>
        <v>0</v>
      </c>
      <c r="U130" s="34"/>
      <c r="V130" s="34"/>
      <c r="W130" s="34"/>
      <c r="X130" s="34"/>
      <c r="Y130" s="34"/>
      <c r="Z130" s="34"/>
      <c r="AA130" s="34"/>
      <c r="AB130" s="34"/>
      <c r="AC130" s="34"/>
      <c r="AD130" s="34"/>
      <c r="AE130" s="34"/>
      <c r="AR130" s="202" t="s">
        <v>216</v>
      </c>
      <c r="AT130" s="202" t="s">
        <v>212</v>
      </c>
      <c r="AU130" s="202" t="s">
        <v>73</v>
      </c>
      <c r="AY130" s="17" t="s">
        <v>181</v>
      </c>
      <c r="BE130" s="203">
        <f>IF(N130="základní",J130,0)</f>
        <v>0</v>
      </c>
      <c r="BF130" s="203">
        <f>IF(N130="snížená",J130,0)</f>
        <v>0</v>
      </c>
      <c r="BG130" s="203">
        <f>IF(N130="zákl. přenesená",J130,0)</f>
        <v>0</v>
      </c>
      <c r="BH130" s="203">
        <f>IF(N130="sníž. přenesená",J130,0)</f>
        <v>0</v>
      </c>
      <c r="BI130" s="203">
        <f>IF(N130="nulová",J130,0)</f>
        <v>0</v>
      </c>
      <c r="BJ130" s="17" t="s">
        <v>81</v>
      </c>
      <c r="BK130" s="203">
        <f>ROUND(I130*H130,2)</f>
        <v>0</v>
      </c>
      <c r="BL130" s="17" t="s">
        <v>189</v>
      </c>
      <c r="BM130" s="202" t="s">
        <v>1257</v>
      </c>
    </row>
    <row r="131" spans="1:65" s="2" customFormat="1" ht="16.5" customHeight="1" x14ac:dyDescent="0.2">
      <c r="A131" s="34"/>
      <c r="B131" s="35"/>
      <c r="C131" s="227" t="s">
        <v>189</v>
      </c>
      <c r="D131" s="227" t="s">
        <v>212</v>
      </c>
      <c r="E131" s="228" t="s">
        <v>1099</v>
      </c>
      <c r="F131" s="229" t="s">
        <v>1100</v>
      </c>
      <c r="G131" s="230" t="s">
        <v>215</v>
      </c>
      <c r="H131" s="231">
        <v>4.41</v>
      </c>
      <c r="I131" s="232"/>
      <c r="J131" s="233">
        <f>ROUND(I131*H131,2)</f>
        <v>0</v>
      </c>
      <c r="K131" s="261" t="s">
        <v>1400</v>
      </c>
      <c r="L131" s="234"/>
      <c r="M131" s="235" t="s">
        <v>1</v>
      </c>
      <c r="N131" s="236" t="s">
        <v>38</v>
      </c>
      <c r="O131" s="71"/>
      <c r="P131" s="200">
        <f>O131*H131</f>
        <v>0</v>
      </c>
      <c r="Q131" s="200">
        <v>1</v>
      </c>
      <c r="R131" s="200">
        <f>Q131*H131</f>
        <v>4.41</v>
      </c>
      <c r="S131" s="200">
        <v>0</v>
      </c>
      <c r="T131" s="201">
        <f>S131*H131</f>
        <v>0</v>
      </c>
      <c r="U131" s="34"/>
      <c r="V131" s="34"/>
      <c r="W131" s="34"/>
      <c r="X131" s="34"/>
      <c r="Y131" s="34"/>
      <c r="Z131" s="34"/>
      <c r="AA131" s="34"/>
      <c r="AB131" s="34"/>
      <c r="AC131" s="34"/>
      <c r="AD131" s="34"/>
      <c r="AE131" s="34"/>
      <c r="AR131" s="202" t="s">
        <v>216</v>
      </c>
      <c r="AT131" s="202" t="s">
        <v>212</v>
      </c>
      <c r="AU131" s="202" t="s">
        <v>73</v>
      </c>
      <c r="AY131" s="17" t="s">
        <v>181</v>
      </c>
      <c r="BE131" s="203">
        <f>IF(N131="základní",J131,0)</f>
        <v>0</v>
      </c>
      <c r="BF131" s="203">
        <f>IF(N131="snížená",J131,0)</f>
        <v>0</v>
      </c>
      <c r="BG131" s="203">
        <f>IF(N131="zákl. přenesená",J131,0)</f>
        <v>0</v>
      </c>
      <c r="BH131" s="203">
        <f>IF(N131="sníž. přenesená",J131,0)</f>
        <v>0</v>
      </c>
      <c r="BI131" s="203">
        <f>IF(N131="nulová",J131,0)</f>
        <v>0</v>
      </c>
      <c r="BJ131" s="17" t="s">
        <v>81</v>
      </c>
      <c r="BK131" s="203">
        <f>ROUND(I131*H131,2)</f>
        <v>0</v>
      </c>
      <c r="BL131" s="17" t="s">
        <v>189</v>
      </c>
      <c r="BM131" s="202" t="s">
        <v>1258</v>
      </c>
    </row>
    <row r="132" spans="1:65" s="12" customFormat="1" ht="25.9" customHeight="1" x14ac:dyDescent="0.2">
      <c r="B132" s="175"/>
      <c r="C132" s="176"/>
      <c r="D132" s="177" t="s">
        <v>72</v>
      </c>
      <c r="E132" s="178" t="s">
        <v>179</v>
      </c>
      <c r="F132" s="178" t="s">
        <v>180</v>
      </c>
      <c r="G132" s="176"/>
      <c r="H132" s="176"/>
      <c r="I132" s="179"/>
      <c r="J132" s="180">
        <f>BK132</f>
        <v>0</v>
      </c>
      <c r="K132" s="176"/>
      <c r="L132" s="181"/>
      <c r="M132" s="182"/>
      <c r="N132" s="183"/>
      <c r="O132" s="183"/>
      <c r="P132" s="184">
        <f>P133</f>
        <v>0</v>
      </c>
      <c r="Q132" s="183"/>
      <c r="R132" s="184">
        <f>R133</f>
        <v>0</v>
      </c>
      <c r="S132" s="183"/>
      <c r="T132" s="185">
        <f>T133</f>
        <v>0</v>
      </c>
      <c r="AR132" s="186" t="s">
        <v>81</v>
      </c>
      <c r="AT132" s="187" t="s">
        <v>72</v>
      </c>
      <c r="AU132" s="187" t="s">
        <v>73</v>
      </c>
      <c r="AY132" s="186" t="s">
        <v>181</v>
      </c>
      <c r="BK132" s="188">
        <f>BK133</f>
        <v>0</v>
      </c>
    </row>
    <row r="133" spans="1:65" s="12" customFormat="1" ht="22.9" customHeight="1" x14ac:dyDescent="0.2">
      <c r="B133" s="175"/>
      <c r="C133" s="176"/>
      <c r="D133" s="177" t="s">
        <v>72</v>
      </c>
      <c r="E133" s="189" t="s">
        <v>81</v>
      </c>
      <c r="F133" s="189" t="s">
        <v>1102</v>
      </c>
      <c r="G133" s="176"/>
      <c r="H133" s="176"/>
      <c r="I133" s="179"/>
      <c r="J133" s="190">
        <f>BK133</f>
        <v>0</v>
      </c>
      <c r="K133" s="176"/>
      <c r="L133" s="181"/>
      <c r="M133" s="182"/>
      <c r="N133" s="183"/>
      <c r="O133" s="183"/>
      <c r="P133" s="184">
        <f>P134</f>
        <v>0</v>
      </c>
      <c r="Q133" s="183"/>
      <c r="R133" s="184">
        <f>R134</f>
        <v>0</v>
      </c>
      <c r="S133" s="183"/>
      <c r="T133" s="185">
        <f>T134</f>
        <v>0</v>
      </c>
      <c r="AR133" s="186" t="s">
        <v>81</v>
      </c>
      <c r="AT133" s="187" t="s">
        <v>72</v>
      </c>
      <c r="AU133" s="187" t="s">
        <v>81</v>
      </c>
      <c r="AY133" s="186" t="s">
        <v>181</v>
      </c>
      <c r="BK133" s="188">
        <f>BK134</f>
        <v>0</v>
      </c>
    </row>
    <row r="134" spans="1:65" s="2" customFormat="1" ht="55.5" customHeight="1" x14ac:dyDescent="0.2">
      <c r="A134" s="34"/>
      <c r="B134" s="35"/>
      <c r="C134" s="191" t="s">
        <v>182</v>
      </c>
      <c r="D134" s="191" t="s">
        <v>184</v>
      </c>
      <c r="E134" s="192" t="s">
        <v>1103</v>
      </c>
      <c r="F134" s="193" t="s">
        <v>1104</v>
      </c>
      <c r="G134" s="194" t="s">
        <v>196</v>
      </c>
      <c r="H134" s="195">
        <v>1</v>
      </c>
      <c r="I134" s="196"/>
      <c r="J134" s="197">
        <f>ROUND(I134*H134,2)</f>
        <v>0</v>
      </c>
      <c r="K134" s="193" t="s">
        <v>1400</v>
      </c>
      <c r="L134" s="39"/>
      <c r="M134" s="198" t="s">
        <v>1</v>
      </c>
      <c r="N134" s="199" t="s">
        <v>38</v>
      </c>
      <c r="O134" s="71"/>
      <c r="P134" s="200">
        <f>O134*H134</f>
        <v>0</v>
      </c>
      <c r="Q134" s="200">
        <v>0</v>
      </c>
      <c r="R134" s="200">
        <f>Q134*H134</f>
        <v>0</v>
      </c>
      <c r="S134" s="200">
        <v>0</v>
      </c>
      <c r="T134" s="201">
        <f>S134*H134</f>
        <v>0</v>
      </c>
      <c r="U134" s="34"/>
      <c r="V134" s="34"/>
      <c r="W134" s="34"/>
      <c r="X134" s="34"/>
      <c r="Y134" s="34"/>
      <c r="Z134" s="34"/>
      <c r="AA134" s="34"/>
      <c r="AB134" s="34"/>
      <c r="AC134" s="34"/>
      <c r="AD134" s="34"/>
      <c r="AE134" s="34"/>
      <c r="AR134" s="202" t="s">
        <v>189</v>
      </c>
      <c r="AT134" s="202" t="s">
        <v>184</v>
      </c>
      <c r="AU134" s="202" t="s">
        <v>83</v>
      </c>
      <c r="AY134" s="17" t="s">
        <v>181</v>
      </c>
      <c r="BE134" s="203">
        <f>IF(N134="základní",J134,0)</f>
        <v>0</v>
      </c>
      <c r="BF134" s="203">
        <f>IF(N134="snížená",J134,0)</f>
        <v>0</v>
      </c>
      <c r="BG134" s="203">
        <f>IF(N134="zákl. přenesená",J134,0)</f>
        <v>0</v>
      </c>
      <c r="BH134" s="203">
        <f>IF(N134="sníž. přenesená",J134,0)</f>
        <v>0</v>
      </c>
      <c r="BI134" s="203">
        <f>IF(N134="nulová",J134,0)</f>
        <v>0</v>
      </c>
      <c r="BJ134" s="17" t="s">
        <v>81</v>
      </c>
      <c r="BK134" s="203">
        <f>ROUND(I134*H134,2)</f>
        <v>0</v>
      </c>
      <c r="BL134" s="17" t="s">
        <v>189</v>
      </c>
      <c r="BM134" s="202" t="s">
        <v>1259</v>
      </c>
    </row>
    <row r="135" spans="1:65" s="12" customFormat="1" ht="25.9" customHeight="1" x14ac:dyDescent="0.2">
      <c r="B135" s="175"/>
      <c r="C135" s="176"/>
      <c r="D135" s="177" t="s">
        <v>72</v>
      </c>
      <c r="E135" s="178" t="s">
        <v>212</v>
      </c>
      <c r="F135" s="178" t="s">
        <v>1106</v>
      </c>
      <c r="G135" s="176"/>
      <c r="H135" s="176"/>
      <c r="I135" s="179"/>
      <c r="J135" s="180">
        <f>BK135</f>
        <v>0</v>
      </c>
      <c r="K135" s="176"/>
      <c r="L135" s="181"/>
      <c r="M135" s="182"/>
      <c r="N135" s="183"/>
      <c r="O135" s="183"/>
      <c r="P135" s="184">
        <f>P136+P138</f>
        <v>0</v>
      </c>
      <c r="Q135" s="183"/>
      <c r="R135" s="184">
        <f>R136+R138</f>
        <v>2.6514099999999998</v>
      </c>
      <c r="S135" s="183"/>
      <c r="T135" s="185">
        <f>T136+T138</f>
        <v>0</v>
      </c>
      <c r="AR135" s="186" t="s">
        <v>198</v>
      </c>
      <c r="AT135" s="187" t="s">
        <v>72</v>
      </c>
      <c r="AU135" s="187" t="s">
        <v>73</v>
      </c>
      <c r="AY135" s="186" t="s">
        <v>181</v>
      </c>
      <c r="BK135" s="188">
        <f>BK136+BK138</f>
        <v>0</v>
      </c>
    </row>
    <row r="136" spans="1:65" s="12" customFormat="1" ht="22.9" customHeight="1" x14ac:dyDescent="0.2">
      <c r="B136" s="175"/>
      <c r="C136" s="176"/>
      <c r="D136" s="177" t="s">
        <v>72</v>
      </c>
      <c r="E136" s="189" t="s">
        <v>1107</v>
      </c>
      <c r="F136" s="189" t="s">
        <v>1108</v>
      </c>
      <c r="G136" s="176"/>
      <c r="H136" s="176"/>
      <c r="I136" s="179"/>
      <c r="J136" s="190">
        <f>BK136</f>
        <v>0</v>
      </c>
      <c r="K136" s="176"/>
      <c r="L136" s="181"/>
      <c r="M136" s="182"/>
      <c r="N136" s="183"/>
      <c r="O136" s="183"/>
      <c r="P136" s="184">
        <f>P137</f>
        <v>0</v>
      </c>
      <c r="Q136" s="183"/>
      <c r="R136" s="184">
        <f>R137</f>
        <v>2.2001499999999998</v>
      </c>
      <c r="S136" s="183"/>
      <c r="T136" s="185">
        <f>T137</f>
        <v>0</v>
      </c>
      <c r="AR136" s="186" t="s">
        <v>198</v>
      </c>
      <c r="AT136" s="187" t="s">
        <v>72</v>
      </c>
      <c r="AU136" s="187" t="s">
        <v>81</v>
      </c>
      <c r="AY136" s="186" t="s">
        <v>181</v>
      </c>
      <c r="BK136" s="188">
        <f>BK137</f>
        <v>0</v>
      </c>
    </row>
    <row r="137" spans="1:65" s="2" customFormat="1" ht="49.15" customHeight="1" x14ac:dyDescent="0.2">
      <c r="A137" s="34"/>
      <c r="B137" s="35"/>
      <c r="C137" s="191" t="s">
        <v>219</v>
      </c>
      <c r="D137" s="191" t="s">
        <v>184</v>
      </c>
      <c r="E137" s="192" t="s">
        <v>1109</v>
      </c>
      <c r="F137" s="193" t="s">
        <v>1110</v>
      </c>
      <c r="G137" s="194" t="s">
        <v>227</v>
      </c>
      <c r="H137" s="195">
        <v>1</v>
      </c>
      <c r="I137" s="196"/>
      <c r="J137" s="197">
        <f>ROUND(I137*H137,2)</f>
        <v>0</v>
      </c>
      <c r="K137" s="193" t="s">
        <v>1400</v>
      </c>
      <c r="L137" s="39"/>
      <c r="M137" s="198" t="s">
        <v>1</v>
      </c>
      <c r="N137" s="199" t="s">
        <v>38</v>
      </c>
      <c r="O137" s="71"/>
      <c r="P137" s="200">
        <f>O137*H137</f>
        <v>0</v>
      </c>
      <c r="Q137" s="200">
        <v>2.2001499999999998</v>
      </c>
      <c r="R137" s="200">
        <f>Q137*H137</f>
        <v>2.2001499999999998</v>
      </c>
      <c r="S137" s="200">
        <v>0</v>
      </c>
      <c r="T137" s="201">
        <f>S137*H137</f>
        <v>0</v>
      </c>
      <c r="U137" s="34"/>
      <c r="V137" s="34"/>
      <c r="W137" s="34"/>
      <c r="X137" s="34"/>
      <c r="Y137" s="34"/>
      <c r="Z137" s="34"/>
      <c r="AA137" s="34"/>
      <c r="AB137" s="34"/>
      <c r="AC137" s="34"/>
      <c r="AD137" s="34"/>
      <c r="AE137" s="34"/>
      <c r="AR137" s="202" t="s">
        <v>1111</v>
      </c>
      <c r="AT137" s="202" t="s">
        <v>184</v>
      </c>
      <c r="AU137" s="202" t="s">
        <v>83</v>
      </c>
      <c r="AY137" s="17" t="s">
        <v>181</v>
      </c>
      <c r="BE137" s="203">
        <f>IF(N137="základní",J137,0)</f>
        <v>0</v>
      </c>
      <c r="BF137" s="203">
        <f>IF(N137="snížená",J137,0)</f>
        <v>0</v>
      </c>
      <c r="BG137" s="203">
        <f>IF(N137="zákl. přenesená",J137,0)</f>
        <v>0</v>
      </c>
      <c r="BH137" s="203">
        <f>IF(N137="sníž. přenesená",J137,0)</f>
        <v>0</v>
      </c>
      <c r="BI137" s="203">
        <f>IF(N137="nulová",J137,0)</f>
        <v>0</v>
      </c>
      <c r="BJ137" s="17" t="s">
        <v>81</v>
      </c>
      <c r="BK137" s="203">
        <f>ROUND(I137*H137,2)</f>
        <v>0</v>
      </c>
      <c r="BL137" s="17" t="s">
        <v>1111</v>
      </c>
      <c r="BM137" s="202" t="s">
        <v>1260</v>
      </c>
    </row>
    <row r="138" spans="1:65" s="12" customFormat="1" ht="22.9" customHeight="1" x14ac:dyDescent="0.2">
      <c r="B138" s="175"/>
      <c r="C138" s="176"/>
      <c r="D138" s="177" t="s">
        <v>72</v>
      </c>
      <c r="E138" s="189" t="s">
        <v>1113</v>
      </c>
      <c r="F138" s="189" t="s">
        <v>1114</v>
      </c>
      <c r="G138" s="176"/>
      <c r="H138" s="176"/>
      <c r="I138" s="179"/>
      <c r="J138" s="190">
        <f>BK138</f>
        <v>0</v>
      </c>
      <c r="K138" s="176"/>
      <c r="L138" s="181"/>
      <c r="M138" s="182"/>
      <c r="N138" s="183"/>
      <c r="O138" s="183"/>
      <c r="P138" s="184">
        <f>SUM(P139:P144)</f>
        <v>0</v>
      </c>
      <c r="Q138" s="183"/>
      <c r="R138" s="184">
        <f>SUM(R139:R144)</f>
        <v>0.45125999999999999</v>
      </c>
      <c r="S138" s="183"/>
      <c r="T138" s="185">
        <f>SUM(T139:T144)</f>
        <v>0</v>
      </c>
      <c r="AR138" s="186" t="s">
        <v>198</v>
      </c>
      <c r="AT138" s="187" t="s">
        <v>72</v>
      </c>
      <c r="AU138" s="187" t="s">
        <v>81</v>
      </c>
      <c r="AY138" s="186" t="s">
        <v>181</v>
      </c>
      <c r="BK138" s="188">
        <f>SUM(BK139:BK144)</f>
        <v>0</v>
      </c>
    </row>
    <row r="139" spans="1:65" s="2" customFormat="1" ht="66.75" customHeight="1" x14ac:dyDescent="0.2">
      <c r="A139" s="34"/>
      <c r="B139" s="35"/>
      <c r="C139" s="191" t="s">
        <v>224</v>
      </c>
      <c r="D139" s="191" t="s">
        <v>184</v>
      </c>
      <c r="E139" s="192" t="s">
        <v>1115</v>
      </c>
      <c r="F139" s="193" t="s">
        <v>1116</v>
      </c>
      <c r="G139" s="194" t="s">
        <v>222</v>
      </c>
      <c r="H139" s="195">
        <v>60</v>
      </c>
      <c r="I139" s="196"/>
      <c r="J139" s="197">
        <f t="shared" ref="J139:J144" si="0">ROUND(I139*H139,2)</f>
        <v>0</v>
      </c>
      <c r="K139" s="193" t="s">
        <v>1400</v>
      </c>
      <c r="L139" s="39"/>
      <c r="M139" s="198" t="s">
        <v>1</v>
      </c>
      <c r="N139" s="199" t="s">
        <v>38</v>
      </c>
      <c r="O139" s="71"/>
      <c r="P139" s="200">
        <f t="shared" ref="P139:P144" si="1">O139*H139</f>
        <v>0</v>
      </c>
      <c r="Q139" s="200">
        <v>0</v>
      </c>
      <c r="R139" s="200">
        <f t="shared" ref="R139:R144" si="2">Q139*H139</f>
        <v>0</v>
      </c>
      <c r="S139" s="200">
        <v>0</v>
      </c>
      <c r="T139" s="201">
        <f t="shared" ref="T139:T144" si="3">S139*H139</f>
        <v>0</v>
      </c>
      <c r="U139" s="34"/>
      <c r="V139" s="34"/>
      <c r="W139" s="34"/>
      <c r="X139" s="34"/>
      <c r="Y139" s="34"/>
      <c r="Z139" s="34"/>
      <c r="AA139" s="34"/>
      <c r="AB139" s="34"/>
      <c r="AC139" s="34"/>
      <c r="AD139" s="34"/>
      <c r="AE139" s="34"/>
      <c r="AR139" s="202" t="s">
        <v>1111</v>
      </c>
      <c r="AT139" s="202" t="s">
        <v>184</v>
      </c>
      <c r="AU139" s="202" t="s">
        <v>83</v>
      </c>
      <c r="AY139" s="17" t="s">
        <v>181</v>
      </c>
      <c r="BE139" s="203">
        <f t="shared" ref="BE139:BE144" si="4">IF(N139="základní",J139,0)</f>
        <v>0</v>
      </c>
      <c r="BF139" s="203">
        <f t="shared" ref="BF139:BF144" si="5">IF(N139="snížená",J139,0)</f>
        <v>0</v>
      </c>
      <c r="BG139" s="203">
        <f t="shared" ref="BG139:BG144" si="6">IF(N139="zákl. přenesená",J139,0)</f>
        <v>0</v>
      </c>
      <c r="BH139" s="203">
        <f t="shared" ref="BH139:BH144" si="7">IF(N139="sníž. přenesená",J139,0)</f>
        <v>0</v>
      </c>
      <c r="BI139" s="203">
        <f t="shared" ref="BI139:BI144" si="8">IF(N139="nulová",J139,0)</f>
        <v>0</v>
      </c>
      <c r="BJ139" s="17" t="s">
        <v>81</v>
      </c>
      <c r="BK139" s="203">
        <f t="shared" ref="BK139:BK144" si="9">ROUND(I139*H139,2)</f>
        <v>0</v>
      </c>
      <c r="BL139" s="17" t="s">
        <v>1111</v>
      </c>
      <c r="BM139" s="202" t="s">
        <v>1261</v>
      </c>
    </row>
    <row r="140" spans="1:65" s="2" customFormat="1" ht="55.5" customHeight="1" x14ac:dyDescent="0.2">
      <c r="A140" s="34"/>
      <c r="B140" s="35"/>
      <c r="C140" s="191" t="s">
        <v>216</v>
      </c>
      <c r="D140" s="191" t="s">
        <v>184</v>
      </c>
      <c r="E140" s="192" t="s">
        <v>1118</v>
      </c>
      <c r="F140" s="193" t="s">
        <v>1119</v>
      </c>
      <c r="G140" s="194" t="s">
        <v>222</v>
      </c>
      <c r="H140" s="195">
        <v>60</v>
      </c>
      <c r="I140" s="196"/>
      <c r="J140" s="197">
        <f t="shared" si="0"/>
        <v>0</v>
      </c>
      <c r="K140" s="193" t="s">
        <v>1400</v>
      </c>
      <c r="L140" s="39"/>
      <c r="M140" s="198" t="s">
        <v>1</v>
      </c>
      <c r="N140" s="199" t="s">
        <v>38</v>
      </c>
      <c r="O140" s="71"/>
      <c r="P140" s="200">
        <f t="shared" si="1"/>
        <v>0</v>
      </c>
      <c r="Q140" s="200">
        <v>0</v>
      </c>
      <c r="R140" s="200">
        <f t="shared" si="2"/>
        <v>0</v>
      </c>
      <c r="S140" s="200">
        <v>0</v>
      </c>
      <c r="T140" s="201">
        <f t="shared" si="3"/>
        <v>0</v>
      </c>
      <c r="U140" s="34"/>
      <c r="V140" s="34"/>
      <c r="W140" s="34"/>
      <c r="X140" s="34"/>
      <c r="Y140" s="34"/>
      <c r="Z140" s="34"/>
      <c r="AA140" s="34"/>
      <c r="AB140" s="34"/>
      <c r="AC140" s="34"/>
      <c r="AD140" s="34"/>
      <c r="AE140" s="34"/>
      <c r="AR140" s="202" t="s">
        <v>1111</v>
      </c>
      <c r="AT140" s="202" t="s">
        <v>184</v>
      </c>
      <c r="AU140" s="202" t="s">
        <v>83</v>
      </c>
      <c r="AY140" s="17" t="s">
        <v>181</v>
      </c>
      <c r="BE140" s="203">
        <f t="shared" si="4"/>
        <v>0</v>
      </c>
      <c r="BF140" s="203">
        <f t="shared" si="5"/>
        <v>0</v>
      </c>
      <c r="BG140" s="203">
        <f t="shared" si="6"/>
        <v>0</v>
      </c>
      <c r="BH140" s="203">
        <f t="shared" si="7"/>
        <v>0</v>
      </c>
      <c r="BI140" s="203">
        <f t="shared" si="8"/>
        <v>0</v>
      </c>
      <c r="BJ140" s="17" t="s">
        <v>81</v>
      </c>
      <c r="BK140" s="203">
        <f t="shared" si="9"/>
        <v>0</v>
      </c>
      <c r="BL140" s="17" t="s">
        <v>1111</v>
      </c>
      <c r="BM140" s="202" t="s">
        <v>1262</v>
      </c>
    </row>
    <row r="141" spans="1:65" s="2" customFormat="1" ht="24.2" customHeight="1" x14ac:dyDescent="0.2">
      <c r="A141" s="34"/>
      <c r="B141" s="35"/>
      <c r="C141" s="191" t="s">
        <v>233</v>
      </c>
      <c r="D141" s="191" t="s">
        <v>184</v>
      </c>
      <c r="E141" s="192" t="s">
        <v>1121</v>
      </c>
      <c r="F141" s="193" t="s">
        <v>1122</v>
      </c>
      <c r="G141" s="194" t="s">
        <v>187</v>
      </c>
      <c r="H141" s="195">
        <v>30</v>
      </c>
      <c r="I141" s="196"/>
      <c r="J141" s="197">
        <f t="shared" si="0"/>
        <v>0</v>
      </c>
      <c r="K141" s="193" t="s">
        <v>1400</v>
      </c>
      <c r="L141" s="39"/>
      <c r="M141" s="198" t="s">
        <v>1</v>
      </c>
      <c r="N141" s="199" t="s">
        <v>38</v>
      </c>
      <c r="O141" s="71"/>
      <c r="P141" s="200">
        <f t="shared" si="1"/>
        <v>0</v>
      </c>
      <c r="Q141" s="200">
        <v>0</v>
      </c>
      <c r="R141" s="200">
        <f t="shared" si="2"/>
        <v>0</v>
      </c>
      <c r="S141" s="200">
        <v>0</v>
      </c>
      <c r="T141" s="201">
        <f t="shared" si="3"/>
        <v>0</v>
      </c>
      <c r="U141" s="34"/>
      <c r="V141" s="34"/>
      <c r="W141" s="34"/>
      <c r="X141" s="34"/>
      <c r="Y141" s="34"/>
      <c r="Z141" s="34"/>
      <c r="AA141" s="34"/>
      <c r="AB141" s="34"/>
      <c r="AC141" s="34"/>
      <c r="AD141" s="34"/>
      <c r="AE141" s="34"/>
      <c r="AR141" s="202" t="s">
        <v>1111</v>
      </c>
      <c r="AT141" s="202" t="s">
        <v>184</v>
      </c>
      <c r="AU141" s="202" t="s">
        <v>83</v>
      </c>
      <c r="AY141" s="17" t="s">
        <v>181</v>
      </c>
      <c r="BE141" s="203">
        <f t="shared" si="4"/>
        <v>0</v>
      </c>
      <c r="BF141" s="203">
        <f t="shared" si="5"/>
        <v>0</v>
      </c>
      <c r="BG141" s="203">
        <f t="shared" si="6"/>
        <v>0</v>
      </c>
      <c r="BH141" s="203">
        <f t="shared" si="7"/>
        <v>0</v>
      </c>
      <c r="BI141" s="203">
        <f t="shared" si="8"/>
        <v>0</v>
      </c>
      <c r="BJ141" s="17" t="s">
        <v>81</v>
      </c>
      <c r="BK141" s="203">
        <f t="shared" si="9"/>
        <v>0</v>
      </c>
      <c r="BL141" s="17" t="s">
        <v>1111</v>
      </c>
      <c r="BM141" s="202" t="s">
        <v>1263</v>
      </c>
    </row>
    <row r="142" spans="1:65" s="2" customFormat="1" ht="44.25" customHeight="1" x14ac:dyDescent="0.2">
      <c r="A142" s="34"/>
      <c r="B142" s="35"/>
      <c r="C142" s="191" t="s">
        <v>239</v>
      </c>
      <c r="D142" s="191" t="s">
        <v>184</v>
      </c>
      <c r="E142" s="192" t="s">
        <v>1124</v>
      </c>
      <c r="F142" s="193" t="s">
        <v>1125</v>
      </c>
      <c r="G142" s="194" t="s">
        <v>196</v>
      </c>
      <c r="H142" s="195">
        <v>0.99</v>
      </c>
      <c r="I142" s="196"/>
      <c r="J142" s="197">
        <f t="shared" si="0"/>
        <v>0</v>
      </c>
      <c r="K142" s="193" t="s">
        <v>1400</v>
      </c>
      <c r="L142" s="39"/>
      <c r="M142" s="198" t="s">
        <v>1</v>
      </c>
      <c r="N142" s="199" t="s">
        <v>38</v>
      </c>
      <c r="O142" s="71"/>
      <c r="P142" s="200">
        <f t="shared" si="1"/>
        <v>0</v>
      </c>
      <c r="Q142" s="200">
        <v>0</v>
      </c>
      <c r="R142" s="200">
        <f t="shared" si="2"/>
        <v>0</v>
      </c>
      <c r="S142" s="200">
        <v>0</v>
      </c>
      <c r="T142" s="201">
        <f t="shared" si="3"/>
        <v>0</v>
      </c>
      <c r="U142" s="34"/>
      <c r="V142" s="34"/>
      <c r="W142" s="34"/>
      <c r="X142" s="34"/>
      <c r="Y142" s="34"/>
      <c r="Z142" s="34"/>
      <c r="AA142" s="34"/>
      <c r="AB142" s="34"/>
      <c r="AC142" s="34"/>
      <c r="AD142" s="34"/>
      <c r="AE142" s="34"/>
      <c r="AR142" s="202" t="s">
        <v>73</v>
      </c>
      <c r="AT142" s="202" t="s">
        <v>184</v>
      </c>
      <c r="AU142" s="202" t="s">
        <v>83</v>
      </c>
      <c r="AY142" s="17" t="s">
        <v>181</v>
      </c>
      <c r="BE142" s="203">
        <f t="shared" si="4"/>
        <v>0</v>
      </c>
      <c r="BF142" s="203">
        <f t="shared" si="5"/>
        <v>0</v>
      </c>
      <c r="BG142" s="203">
        <f t="shared" si="6"/>
        <v>0</v>
      </c>
      <c r="BH142" s="203">
        <f t="shared" si="7"/>
        <v>0</v>
      </c>
      <c r="BI142" s="203">
        <f t="shared" si="8"/>
        <v>0</v>
      </c>
      <c r="BJ142" s="17" t="s">
        <v>81</v>
      </c>
      <c r="BK142" s="203">
        <f t="shared" si="9"/>
        <v>0</v>
      </c>
      <c r="BL142" s="17" t="s">
        <v>182</v>
      </c>
      <c r="BM142" s="202" t="s">
        <v>1264</v>
      </c>
    </row>
    <row r="143" spans="1:65" s="2" customFormat="1" ht="37.9" customHeight="1" x14ac:dyDescent="0.2">
      <c r="A143" s="34"/>
      <c r="B143" s="35"/>
      <c r="C143" s="191" t="s">
        <v>244</v>
      </c>
      <c r="D143" s="191" t="s">
        <v>184</v>
      </c>
      <c r="E143" s="192" t="s">
        <v>1127</v>
      </c>
      <c r="F143" s="193" t="s">
        <v>1128</v>
      </c>
      <c r="G143" s="194" t="s">
        <v>222</v>
      </c>
      <c r="H143" s="195">
        <v>60</v>
      </c>
      <c r="I143" s="196"/>
      <c r="J143" s="197">
        <f t="shared" si="0"/>
        <v>0</v>
      </c>
      <c r="K143" s="193" t="s">
        <v>1400</v>
      </c>
      <c r="L143" s="39"/>
      <c r="M143" s="198" t="s">
        <v>1</v>
      </c>
      <c r="N143" s="199" t="s">
        <v>38</v>
      </c>
      <c r="O143" s="71"/>
      <c r="P143" s="200">
        <f t="shared" si="1"/>
        <v>0</v>
      </c>
      <c r="Q143" s="200">
        <v>0</v>
      </c>
      <c r="R143" s="200">
        <f t="shared" si="2"/>
        <v>0</v>
      </c>
      <c r="S143" s="200">
        <v>0</v>
      </c>
      <c r="T143" s="201">
        <f t="shared" si="3"/>
        <v>0</v>
      </c>
      <c r="U143" s="34"/>
      <c r="V143" s="34"/>
      <c r="W143" s="34"/>
      <c r="X143" s="34"/>
      <c r="Y143" s="34"/>
      <c r="Z143" s="34"/>
      <c r="AA143" s="34"/>
      <c r="AB143" s="34"/>
      <c r="AC143" s="34"/>
      <c r="AD143" s="34"/>
      <c r="AE143" s="34"/>
      <c r="AR143" s="202" t="s">
        <v>73</v>
      </c>
      <c r="AT143" s="202" t="s">
        <v>184</v>
      </c>
      <c r="AU143" s="202" t="s">
        <v>83</v>
      </c>
      <c r="AY143" s="17" t="s">
        <v>181</v>
      </c>
      <c r="BE143" s="203">
        <f t="shared" si="4"/>
        <v>0</v>
      </c>
      <c r="BF143" s="203">
        <f t="shared" si="5"/>
        <v>0</v>
      </c>
      <c r="BG143" s="203">
        <f t="shared" si="6"/>
        <v>0</v>
      </c>
      <c r="BH143" s="203">
        <f t="shared" si="7"/>
        <v>0</v>
      </c>
      <c r="BI143" s="203">
        <f t="shared" si="8"/>
        <v>0</v>
      </c>
      <c r="BJ143" s="17" t="s">
        <v>81</v>
      </c>
      <c r="BK143" s="203">
        <f t="shared" si="9"/>
        <v>0</v>
      </c>
      <c r="BL143" s="17" t="s">
        <v>182</v>
      </c>
      <c r="BM143" s="202" t="s">
        <v>1265</v>
      </c>
    </row>
    <row r="144" spans="1:65" s="2" customFormat="1" ht="49.15" customHeight="1" x14ac:dyDescent="0.2">
      <c r="A144" s="34"/>
      <c r="B144" s="35"/>
      <c r="C144" s="191" t="s">
        <v>249</v>
      </c>
      <c r="D144" s="191" t="s">
        <v>184</v>
      </c>
      <c r="E144" s="192" t="s">
        <v>1130</v>
      </c>
      <c r="F144" s="193" t="s">
        <v>1131</v>
      </c>
      <c r="G144" s="194" t="s">
        <v>222</v>
      </c>
      <c r="H144" s="195">
        <v>2</v>
      </c>
      <c r="I144" s="196"/>
      <c r="J144" s="197">
        <f t="shared" si="0"/>
        <v>0</v>
      </c>
      <c r="K144" s="193" t="s">
        <v>1400</v>
      </c>
      <c r="L144" s="39"/>
      <c r="M144" s="198" t="s">
        <v>1</v>
      </c>
      <c r="N144" s="199" t="s">
        <v>38</v>
      </c>
      <c r="O144" s="71"/>
      <c r="P144" s="200">
        <f t="shared" si="1"/>
        <v>0</v>
      </c>
      <c r="Q144" s="200">
        <v>0.22563</v>
      </c>
      <c r="R144" s="200">
        <f t="shared" si="2"/>
        <v>0.45125999999999999</v>
      </c>
      <c r="S144" s="200">
        <v>0</v>
      </c>
      <c r="T144" s="201">
        <f t="shared" si="3"/>
        <v>0</v>
      </c>
      <c r="U144" s="34"/>
      <c r="V144" s="34"/>
      <c r="W144" s="34"/>
      <c r="X144" s="34"/>
      <c r="Y144" s="34"/>
      <c r="Z144" s="34"/>
      <c r="AA144" s="34"/>
      <c r="AB144" s="34"/>
      <c r="AC144" s="34"/>
      <c r="AD144" s="34"/>
      <c r="AE144" s="34"/>
      <c r="AR144" s="202" t="s">
        <v>1111</v>
      </c>
      <c r="AT144" s="202" t="s">
        <v>184</v>
      </c>
      <c r="AU144" s="202" t="s">
        <v>83</v>
      </c>
      <c r="AY144" s="17" t="s">
        <v>181</v>
      </c>
      <c r="BE144" s="203">
        <f t="shared" si="4"/>
        <v>0</v>
      </c>
      <c r="BF144" s="203">
        <f t="shared" si="5"/>
        <v>0</v>
      </c>
      <c r="BG144" s="203">
        <f t="shared" si="6"/>
        <v>0</v>
      </c>
      <c r="BH144" s="203">
        <f t="shared" si="7"/>
        <v>0</v>
      </c>
      <c r="BI144" s="203">
        <f t="shared" si="8"/>
        <v>0</v>
      </c>
      <c r="BJ144" s="17" t="s">
        <v>81</v>
      </c>
      <c r="BK144" s="203">
        <f t="shared" si="9"/>
        <v>0</v>
      </c>
      <c r="BL144" s="17" t="s">
        <v>1111</v>
      </c>
      <c r="BM144" s="202" t="s">
        <v>1266</v>
      </c>
    </row>
    <row r="145" spans="1:65" s="12" customFormat="1" ht="25.9" customHeight="1" x14ac:dyDescent="0.2">
      <c r="B145" s="175"/>
      <c r="C145" s="176"/>
      <c r="D145" s="177" t="s">
        <v>72</v>
      </c>
      <c r="E145" s="178" t="s">
        <v>450</v>
      </c>
      <c r="F145" s="178" t="s">
        <v>451</v>
      </c>
      <c r="G145" s="176"/>
      <c r="H145" s="176"/>
      <c r="I145" s="179"/>
      <c r="J145" s="180">
        <f>BK145</f>
        <v>0</v>
      </c>
      <c r="K145" s="176"/>
      <c r="L145" s="181"/>
      <c r="M145" s="182"/>
      <c r="N145" s="183"/>
      <c r="O145" s="183"/>
      <c r="P145" s="184">
        <f>SUM(P146:P147)</f>
        <v>0</v>
      </c>
      <c r="Q145" s="183"/>
      <c r="R145" s="184">
        <f>SUM(R146:R147)</f>
        <v>8.8000000000000014E-4</v>
      </c>
      <c r="S145" s="183"/>
      <c r="T145" s="185">
        <f>SUM(T146:T147)</f>
        <v>0</v>
      </c>
      <c r="AR145" s="186" t="s">
        <v>189</v>
      </c>
      <c r="AT145" s="187" t="s">
        <v>72</v>
      </c>
      <c r="AU145" s="187" t="s">
        <v>73</v>
      </c>
      <c r="AY145" s="186" t="s">
        <v>181</v>
      </c>
      <c r="BK145" s="188">
        <f>SUM(BK146:BK147)</f>
        <v>0</v>
      </c>
    </row>
    <row r="146" spans="1:65" s="2" customFormat="1" ht="55.5" customHeight="1" x14ac:dyDescent="0.2">
      <c r="A146" s="34"/>
      <c r="B146" s="35"/>
      <c r="C146" s="191" t="s">
        <v>253</v>
      </c>
      <c r="D146" s="191" t="s">
        <v>184</v>
      </c>
      <c r="E146" s="192" t="s">
        <v>1133</v>
      </c>
      <c r="F146" s="193" t="s">
        <v>1134</v>
      </c>
      <c r="G146" s="194" t="s">
        <v>196</v>
      </c>
      <c r="H146" s="195">
        <v>1</v>
      </c>
      <c r="I146" s="196"/>
      <c r="J146" s="197">
        <f>ROUND(I146*H146,2)</f>
        <v>0</v>
      </c>
      <c r="K146" s="193" t="s">
        <v>1400</v>
      </c>
      <c r="L146" s="39"/>
      <c r="M146" s="198" t="s">
        <v>1</v>
      </c>
      <c r="N146" s="199" t="s">
        <v>38</v>
      </c>
      <c r="O146" s="71"/>
      <c r="P146" s="200">
        <f>O146*H146</f>
        <v>0</v>
      </c>
      <c r="Q146" s="200">
        <v>0</v>
      </c>
      <c r="R146" s="200">
        <f>Q146*H146</f>
        <v>0</v>
      </c>
      <c r="S146" s="200">
        <v>0</v>
      </c>
      <c r="T146" s="201">
        <f>S146*H146</f>
        <v>0</v>
      </c>
      <c r="U146" s="34"/>
      <c r="V146" s="34"/>
      <c r="W146" s="34"/>
      <c r="X146" s="34"/>
      <c r="Y146" s="34"/>
      <c r="Z146" s="34"/>
      <c r="AA146" s="34"/>
      <c r="AB146" s="34"/>
      <c r="AC146" s="34"/>
      <c r="AD146" s="34"/>
      <c r="AE146" s="34"/>
      <c r="AR146" s="202" t="s">
        <v>455</v>
      </c>
      <c r="AT146" s="202" t="s">
        <v>184</v>
      </c>
      <c r="AU146" s="202" t="s">
        <v>81</v>
      </c>
      <c r="AY146" s="17" t="s">
        <v>181</v>
      </c>
      <c r="BE146" s="203">
        <f>IF(N146="základní",J146,0)</f>
        <v>0</v>
      </c>
      <c r="BF146" s="203">
        <f>IF(N146="snížená",J146,0)</f>
        <v>0</v>
      </c>
      <c r="BG146" s="203">
        <f>IF(N146="zákl. přenesená",J146,0)</f>
        <v>0</v>
      </c>
      <c r="BH146" s="203">
        <f>IF(N146="sníž. přenesená",J146,0)</f>
        <v>0</v>
      </c>
      <c r="BI146" s="203">
        <f>IF(N146="nulová",J146,0)</f>
        <v>0</v>
      </c>
      <c r="BJ146" s="17" t="s">
        <v>81</v>
      </c>
      <c r="BK146" s="203">
        <f>ROUND(I146*H146,2)</f>
        <v>0</v>
      </c>
      <c r="BL146" s="17" t="s">
        <v>455</v>
      </c>
      <c r="BM146" s="202" t="s">
        <v>1267</v>
      </c>
    </row>
    <row r="147" spans="1:65" s="2" customFormat="1" ht="24.2" customHeight="1" x14ac:dyDescent="0.2">
      <c r="A147" s="34"/>
      <c r="B147" s="35"/>
      <c r="C147" s="191" t="s">
        <v>258</v>
      </c>
      <c r="D147" s="191" t="s">
        <v>184</v>
      </c>
      <c r="E147" s="192" t="s">
        <v>1136</v>
      </c>
      <c r="F147" s="193" t="s">
        <v>1137</v>
      </c>
      <c r="G147" s="194" t="s">
        <v>201</v>
      </c>
      <c r="H147" s="195">
        <v>0.1</v>
      </c>
      <c r="I147" s="196"/>
      <c r="J147" s="197">
        <f>ROUND(I147*H147,2)</f>
        <v>0</v>
      </c>
      <c r="K147" s="193" t="s">
        <v>1400</v>
      </c>
      <c r="L147" s="39"/>
      <c r="M147" s="198" t="s">
        <v>1</v>
      </c>
      <c r="N147" s="199" t="s">
        <v>38</v>
      </c>
      <c r="O147" s="71"/>
      <c r="P147" s="200">
        <f>O147*H147</f>
        <v>0</v>
      </c>
      <c r="Q147" s="200">
        <v>8.8000000000000005E-3</v>
      </c>
      <c r="R147" s="200">
        <f>Q147*H147</f>
        <v>8.8000000000000014E-4</v>
      </c>
      <c r="S147" s="200">
        <v>0</v>
      </c>
      <c r="T147" s="201">
        <f>S147*H147</f>
        <v>0</v>
      </c>
      <c r="U147" s="34"/>
      <c r="V147" s="34"/>
      <c r="W147" s="34"/>
      <c r="X147" s="34"/>
      <c r="Y147" s="34"/>
      <c r="Z147" s="34"/>
      <c r="AA147" s="34"/>
      <c r="AB147" s="34"/>
      <c r="AC147" s="34"/>
      <c r="AD147" s="34"/>
      <c r="AE147" s="34"/>
      <c r="AR147" s="202" t="s">
        <v>455</v>
      </c>
      <c r="AT147" s="202" t="s">
        <v>184</v>
      </c>
      <c r="AU147" s="202" t="s">
        <v>81</v>
      </c>
      <c r="AY147" s="17" t="s">
        <v>181</v>
      </c>
      <c r="BE147" s="203">
        <f>IF(N147="základní",J147,0)</f>
        <v>0</v>
      </c>
      <c r="BF147" s="203">
        <f>IF(N147="snížená",J147,0)</f>
        <v>0</v>
      </c>
      <c r="BG147" s="203">
        <f>IF(N147="zákl. přenesená",J147,0)</f>
        <v>0</v>
      </c>
      <c r="BH147" s="203">
        <f>IF(N147="sníž. přenesená",J147,0)</f>
        <v>0</v>
      </c>
      <c r="BI147" s="203">
        <f>IF(N147="nulová",J147,0)</f>
        <v>0</v>
      </c>
      <c r="BJ147" s="17" t="s">
        <v>81</v>
      </c>
      <c r="BK147" s="203">
        <f>ROUND(I147*H147,2)</f>
        <v>0</v>
      </c>
      <c r="BL147" s="17" t="s">
        <v>455</v>
      </c>
      <c r="BM147" s="202" t="s">
        <v>1268</v>
      </c>
    </row>
    <row r="148" spans="1:65" s="12" customFormat="1" ht="25.9" customHeight="1" x14ac:dyDescent="0.2">
      <c r="B148" s="175"/>
      <c r="C148" s="176"/>
      <c r="D148" s="177" t="s">
        <v>72</v>
      </c>
      <c r="E148" s="178" t="s">
        <v>153</v>
      </c>
      <c r="F148" s="178" t="s">
        <v>1139</v>
      </c>
      <c r="G148" s="176"/>
      <c r="H148" s="176"/>
      <c r="I148" s="179"/>
      <c r="J148" s="180">
        <f>BK148</f>
        <v>0</v>
      </c>
      <c r="K148" s="176"/>
      <c r="L148" s="181"/>
      <c r="M148" s="182"/>
      <c r="N148" s="183"/>
      <c r="O148" s="183"/>
      <c r="P148" s="184">
        <f>SUM(P149:P156)</f>
        <v>0</v>
      </c>
      <c r="Q148" s="183"/>
      <c r="R148" s="184">
        <f>SUM(R149:R156)</f>
        <v>0</v>
      </c>
      <c r="S148" s="183"/>
      <c r="T148" s="185">
        <f>SUM(T149:T156)</f>
        <v>0</v>
      </c>
      <c r="AR148" s="186" t="s">
        <v>182</v>
      </c>
      <c r="AT148" s="187" t="s">
        <v>72</v>
      </c>
      <c r="AU148" s="187" t="s">
        <v>73</v>
      </c>
      <c r="AY148" s="186" t="s">
        <v>181</v>
      </c>
      <c r="BK148" s="188">
        <f>SUM(BK149:BK156)</f>
        <v>0</v>
      </c>
    </row>
    <row r="149" spans="1:65" s="2" customFormat="1" ht="16.5" customHeight="1" x14ac:dyDescent="0.2">
      <c r="A149" s="34"/>
      <c r="B149" s="35"/>
      <c r="C149" s="191" t="s">
        <v>8</v>
      </c>
      <c r="D149" s="191" t="s">
        <v>184</v>
      </c>
      <c r="E149" s="192" t="s">
        <v>1140</v>
      </c>
      <c r="F149" s="193" t="s">
        <v>1141</v>
      </c>
      <c r="G149" s="194" t="s">
        <v>1142</v>
      </c>
      <c r="H149" s="195">
        <v>1</v>
      </c>
      <c r="I149" s="196"/>
      <c r="J149" s="197">
        <f t="shared" ref="J149:J156" si="10">ROUND(I149*H149,2)</f>
        <v>0</v>
      </c>
      <c r="K149" s="193" t="s">
        <v>1400</v>
      </c>
      <c r="L149" s="39"/>
      <c r="M149" s="198" t="s">
        <v>1</v>
      </c>
      <c r="N149" s="199" t="s">
        <v>38</v>
      </c>
      <c r="O149" s="71"/>
      <c r="P149" s="200">
        <f t="shared" ref="P149:P156" si="11">O149*H149</f>
        <v>0</v>
      </c>
      <c r="Q149" s="200">
        <v>0</v>
      </c>
      <c r="R149" s="200">
        <f t="shared" ref="R149:R156" si="12">Q149*H149</f>
        <v>0</v>
      </c>
      <c r="S149" s="200">
        <v>0</v>
      </c>
      <c r="T149" s="201">
        <f t="shared" ref="T149:T156" si="13">S149*H149</f>
        <v>0</v>
      </c>
      <c r="U149" s="34"/>
      <c r="V149" s="34"/>
      <c r="W149" s="34"/>
      <c r="X149" s="34"/>
      <c r="Y149" s="34"/>
      <c r="Z149" s="34"/>
      <c r="AA149" s="34"/>
      <c r="AB149" s="34"/>
      <c r="AC149" s="34"/>
      <c r="AD149" s="34"/>
      <c r="AE149" s="34"/>
      <c r="AR149" s="202" t="s">
        <v>189</v>
      </c>
      <c r="AT149" s="202" t="s">
        <v>184</v>
      </c>
      <c r="AU149" s="202" t="s">
        <v>81</v>
      </c>
      <c r="AY149" s="17" t="s">
        <v>181</v>
      </c>
      <c r="BE149" s="203">
        <f t="shared" ref="BE149:BE156" si="14">IF(N149="základní",J149,0)</f>
        <v>0</v>
      </c>
      <c r="BF149" s="203">
        <f t="shared" ref="BF149:BF156" si="15">IF(N149="snížená",J149,0)</f>
        <v>0</v>
      </c>
      <c r="BG149" s="203">
        <f t="shared" ref="BG149:BG156" si="16">IF(N149="zákl. přenesená",J149,0)</f>
        <v>0</v>
      </c>
      <c r="BH149" s="203">
        <f t="shared" ref="BH149:BH156" si="17">IF(N149="sníž. přenesená",J149,0)</f>
        <v>0</v>
      </c>
      <c r="BI149" s="203">
        <f t="shared" ref="BI149:BI156" si="18">IF(N149="nulová",J149,0)</f>
        <v>0</v>
      </c>
      <c r="BJ149" s="17" t="s">
        <v>81</v>
      </c>
      <c r="BK149" s="203">
        <f t="shared" ref="BK149:BK156" si="19">ROUND(I149*H149,2)</f>
        <v>0</v>
      </c>
      <c r="BL149" s="17" t="s">
        <v>189</v>
      </c>
      <c r="BM149" s="202" t="s">
        <v>1269</v>
      </c>
    </row>
    <row r="150" spans="1:65" s="2" customFormat="1" ht="16.5" customHeight="1" x14ac:dyDescent="0.2">
      <c r="A150" s="34"/>
      <c r="B150" s="35"/>
      <c r="C150" s="191" t="s">
        <v>269</v>
      </c>
      <c r="D150" s="191" t="s">
        <v>184</v>
      </c>
      <c r="E150" s="192" t="s">
        <v>1144</v>
      </c>
      <c r="F150" s="193" t="s">
        <v>1145</v>
      </c>
      <c r="G150" s="194" t="s">
        <v>1142</v>
      </c>
      <c r="H150" s="195">
        <v>1</v>
      </c>
      <c r="I150" s="196"/>
      <c r="J150" s="197">
        <f t="shared" si="10"/>
        <v>0</v>
      </c>
      <c r="K150" s="193" t="s">
        <v>1400</v>
      </c>
      <c r="L150" s="39"/>
      <c r="M150" s="198" t="s">
        <v>1</v>
      </c>
      <c r="N150" s="199" t="s">
        <v>38</v>
      </c>
      <c r="O150" s="71"/>
      <c r="P150" s="200">
        <f t="shared" si="11"/>
        <v>0</v>
      </c>
      <c r="Q150" s="200">
        <v>0</v>
      </c>
      <c r="R150" s="200">
        <f t="shared" si="12"/>
        <v>0</v>
      </c>
      <c r="S150" s="200">
        <v>0</v>
      </c>
      <c r="T150" s="201">
        <f t="shared" si="13"/>
        <v>0</v>
      </c>
      <c r="U150" s="34"/>
      <c r="V150" s="34"/>
      <c r="W150" s="34"/>
      <c r="X150" s="34"/>
      <c r="Y150" s="34"/>
      <c r="Z150" s="34"/>
      <c r="AA150" s="34"/>
      <c r="AB150" s="34"/>
      <c r="AC150" s="34"/>
      <c r="AD150" s="34"/>
      <c r="AE150" s="34"/>
      <c r="AR150" s="202" t="s">
        <v>189</v>
      </c>
      <c r="AT150" s="202" t="s">
        <v>184</v>
      </c>
      <c r="AU150" s="202" t="s">
        <v>81</v>
      </c>
      <c r="AY150" s="17" t="s">
        <v>181</v>
      </c>
      <c r="BE150" s="203">
        <f t="shared" si="14"/>
        <v>0</v>
      </c>
      <c r="BF150" s="203">
        <f t="shared" si="15"/>
        <v>0</v>
      </c>
      <c r="BG150" s="203">
        <f t="shared" si="16"/>
        <v>0</v>
      </c>
      <c r="BH150" s="203">
        <f t="shared" si="17"/>
        <v>0</v>
      </c>
      <c r="BI150" s="203">
        <f t="shared" si="18"/>
        <v>0</v>
      </c>
      <c r="BJ150" s="17" t="s">
        <v>81</v>
      </c>
      <c r="BK150" s="203">
        <f t="shared" si="19"/>
        <v>0</v>
      </c>
      <c r="BL150" s="17" t="s">
        <v>189</v>
      </c>
      <c r="BM150" s="202" t="s">
        <v>1270</v>
      </c>
    </row>
    <row r="151" spans="1:65" s="2" customFormat="1" ht="16.5" customHeight="1" x14ac:dyDescent="0.2">
      <c r="A151" s="34"/>
      <c r="B151" s="35"/>
      <c r="C151" s="191" t="s">
        <v>276</v>
      </c>
      <c r="D151" s="191" t="s">
        <v>184</v>
      </c>
      <c r="E151" s="192" t="s">
        <v>1147</v>
      </c>
      <c r="F151" s="193" t="s">
        <v>1148</v>
      </c>
      <c r="G151" s="194" t="s">
        <v>1142</v>
      </c>
      <c r="H151" s="195">
        <v>1</v>
      </c>
      <c r="I151" s="196"/>
      <c r="J151" s="197">
        <f t="shared" si="10"/>
        <v>0</v>
      </c>
      <c r="K151" s="193" t="s">
        <v>1400</v>
      </c>
      <c r="L151" s="39"/>
      <c r="M151" s="198" t="s">
        <v>1</v>
      </c>
      <c r="N151" s="199" t="s">
        <v>38</v>
      </c>
      <c r="O151" s="71"/>
      <c r="P151" s="200">
        <f t="shared" si="11"/>
        <v>0</v>
      </c>
      <c r="Q151" s="200">
        <v>0</v>
      </c>
      <c r="R151" s="200">
        <f t="shared" si="12"/>
        <v>0</v>
      </c>
      <c r="S151" s="200">
        <v>0</v>
      </c>
      <c r="T151" s="201">
        <f t="shared" si="13"/>
        <v>0</v>
      </c>
      <c r="U151" s="34"/>
      <c r="V151" s="34"/>
      <c r="W151" s="34"/>
      <c r="X151" s="34"/>
      <c r="Y151" s="34"/>
      <c r="Z151" s="34"/>
      <c r="AA151" s="34"/>
      <c r="AB151" s="34"/>
      <c r="AC151" s="34"/>
      <c r="AD151" s="34"/>
      <c r="AE151" s="34"/>
      <c r="AR151" s="202" t="s">
        <v>189</v>
      </c>
      <c r="AT151" s="202" t="s">
        <v>184</v>
      </c>
      <c r="AU151" s="202" t="s">
        <v>81</v>
      </c>
      <c r="AY151" s="17" t="s">
        <v>181</v>
      </c>
      <c r="BE151" s="203">
        <f t="shared" si="14"/>
        <v>0</v>
      </c>
      <c r="BF151" s="203">
        <f t="shared" si="15"/>
        <v>0</v>
      </c>
      <c r="BG151" s="203">
        <f t="shared" si="16"/>
        <v>0</v>
      </c>
      <c r="BH151" s="203">
        <f t="shared" si="17"/>
        <v>0</v>
      </c>
      <c r="BI151" s="203">
        <f t="shared" si="18"/>
        <v>0</v>
      </c>
      <c r="BJ151" s="17" t="s">
        <v>81</v>
      </c>
      <c r="BK151" s="203">
        <f t="shared" si="19"/>
        <v>0</v>
      </c>
      <c r="BL151" s="17" t="s">
        <v>189</v>
      </c>
      <c r="BM151" s="202" t="s">
        <v>1271</v>
      </c>
    </row>
    <row r="152" spans="1:65" s="2" customFormat="1" ht="16.5" customHeight="1" x14ac:dyDescent="0.2">
      <c r="A152" s="34"/>
      <c r="B152" s="35"/>
      <c r="C152" s="191" t="s">
        <v>282</v>
      </c>
      <c r="D152" s="191" t="s">
        <v>184</v>
      </c>
      <c r="E152" s="192" t="s">
        <v>1150</v>
      </c>
      <c r="F152" s="193" t="s">
        <v>1151</v>
      </c>
      <c r="G152" s="194" t="s">
        <v>1142</v>
      </c>
      <c r="H152" s="195">
        <v>1</v>
      </c>
      <c r="I152" s="196"/>
      <c r="J152" s="197">
        <f t="shared" si="10"/>
        <v>0</v>
      </c>
      <c r="K152" s="193" t="s">
        <v>1400</v>
      </c>
      <c r="L152" s="39"/>
      <c r="M152" s="198" t="s">
        <v>1</v>
      </c>
      <c r="N152" s="199" t="s">
        <v>38</v>
      </c>
      <c r="O152" s="71"/>
      <c r="P152" s="200">
        <f t="shared" si="11"/>
        <v>0</v>
      </c>
      <c r="Q152" s="200">
        <v>0</v>
      </c>
      <c r="R152" s="200">
        <f t="shared" si="12"/>
        <v>0</v>
      </c>
      <c r="S152" s="200">
        <v>0</v>
      </c>
      <c r="T152" s="201">
        <f t="shared" si="13"/>
        <v>0</v>
      </c>
      <c r="U152" s="34"/>
      <c r="V152" s="34"/>
      <c r="W152" s="34"/>
      <c r="X152" s="34"/>
      <c r="Y152" s="34"/>
      <c r="Z152" s="34"/>
      <c r="AA152" s="34"/>
      <c r="AB152" s="34"/>
      <c r="AC152" s="34"/>
      <c r="AD152" s="34"/>
      <c r="AE152" s="34"/>
      <c r="AR152" s="202" t="s">
        <v>189</v>
      </c>
      <c r="AT152" s="202" t="s">
        <v>184</v>
      </c>
      <c r="AU152" s="202" t="s">
        <v>81</v>
      </c>
      <c r="AY152" s="17" t="s">
        <v>181</v>
      </c>
      <c r="BE152" s="203">
        <f t="shared" si="14"/>
        <v>0</v>
      </c>
      <c r="BF152" s="203">
        <f t="shared" si="15"/>
        <v>0</v>
      </c>
      <c r="BG152" s="203">
        <f t="shared" si="16"/>
        <v>0</v>
      </c>
      <c r="BH152" s="203">
        <f t="shared" si="17"/>
        <v>0</v>
      </c>
      <c r="BI152" s="203">
        <f t="shared" si="18"/>
        <v>0</v>
      </c>
      <c r="BJ152" s="17" t="s">
        <v>81</v>
      </c>
      <c r="BK152" s="203">
        <f t="shared" si="19"/>
        <v>0</v>
      </c>
      <c r="BL152" s="17" t="s">
        <v>189</v>
      </c>
      <c r="BM152" s="202" t="s">
        <v>1272</v>
      </c>
    </row>
    <row r="153" spans="1:65" s="2" customFormat="1" ht="16.5" customHeight="1" x14ac:dyDescent="0.2">
      <c r="A153" s="34"/>
      <c r="B153" s="35"/>
      <c r="C153" s="191" t="s">
        <v>288</v>
      </c>
      <c r="D153" s="191" t="s">
        <v>184</v>
      </c>
      <c r="E153" s="192" t="s">
        <v>1153</v>
      </c>
      <c r="F153" s="193" t="s">
        <v>1154</v>
      </c>
      <c r="G153" s="194" t="s">
        <v>1142</v>
      </c>
      <c r="H153" s="195">
        <v>1</v>
      </c>
      <c r="I153" s="196"/>
      <c r="J153" s="197">
        <f t="shared" si="10"/>
        <v>0</v>
      </c>
      <c r="K153" s="193" t="s">
        <v>1400</v>
      </c>
      <c r="L153" s="39"/>
      <c r="M153" s="198" t="s">
        <v>1</v>
      </c>
      <c r="N153" s="199" t="s">
        <v>38</v>
      </c>
      <c r="O153" s="71"/>
      <c r="P153" s="200">
        <f t="shared" si="11"/>
        <v>0</v>
      </c>
      <c r="Q153" s="200">
        <v>0</v>
      </c>
      <c r="R153" s="200">
        <f t="shared" si="12"/>
        <v>0</v>
      </c>
      <c r="S153" s="200">
        <v>0</v>
      </c>
      <c r="T153" s="201">
        <f t="shared" si="13"/>
        <v>0</v>
      </c>
      <c r="U153" s="34"/>
      <c r="V153" s="34"/>
      <c r="W153" s="34"/>
      <c r="X153" s="34"/>
      <c r="Y153" s="34"/>
      <c r="Z153" s="34"/>
      <c r="AA153" s="34"/>
      <c r="AB153" s="34"/>
      <c r="AC153" s="34"/>
      <c r="AD153" s="34"/>
      <c r="AE153" s="34"/>
      <c r="AR153" s="202" t="s">
        <v>189</v>
      </c>
      <c r="AT153" s="202" t="s">
        <v>184</v>
      </c>
      <c r="AU153" s="202" t="s">
        <v>81</v>
      </c>
      <c r="AY153" s="17" t="s">
        <v>181</v>
      </c>
      <c r="BE153" s="203">
        <f t="shared" si="14"/>
        <v>0</v>
      </c>
      <c r="BF153" s="203">
        <f t="shared" si="15"/>
        <v>0</v>
      </c>
      <c r="BG153" s="203">
        <f t="shared" si="16"/>
        <v>0</v>
      </c>
      <c r="BH153" s="203">
        <f t="shared" si="17"/>
        <v>0</v>
      </c>
      <c r="BI153" s="203">
        <f t="shared" si="18"/>
        <v>0</v>
      </c>
      <c r="BJ153" s="17" t="s">
        <v>81</v>
      </c>
      <c r="BK153" s="203">
        <f t="shared" si="19"/>
        <v>0</v>
      </c>
      <c r="BL153" s="17" t="s">
        <v>189</v>
      </c>
      <c r="BM153" s="202" t="s">
        <v>1273</v>
      </c>
    </row>
    <row r="154" spans="1:65" s="2" customFormat="1" ht="16.5" customHeight="1" x14ac:dyDescent="0.2">
      <c r="A154" s="34"/>
      <c r="B154" s="35"/>
      <c r="C154" s="191" t="s">
        <v>292</v>
      </c>
      <c r="D154" s="191" t="s">
        <v>184</v>
      </c>
      <c r="E154" s="192" t="s">
        <v>1156</v>
      </c>
      <c r="F154" s="193" t="s">
        <v>1157</v>
      </c>
      <c r="G154" s="194" t="s">
        <v>1142</v>
      </c>
      <c r="H154" s="195">
        <v>1</v>
      </c>
      <c r="I154" s="196"/>
      <c r="J154" s="197">
        <f t="shared" si="10"/>
        <v>0</v>
      </c>
      <c r="K154" s="193" t="s">
        <v>1400</v>
      </c>
      <c r="L154" s="39"/>
      <c r="M154" s="198" t="s">
        <v>1</v>
      </c>
      <c r="N154" s="199" t="s">
        <v>38</v>
      </c>
      <c r="O154" s="71"/>
      <c r="P154" s="200">
        <f t="shared" si="11"/>
        <v>0</v>
      </c>
      <c r="Q154" s="200">
        <v>0</v>
      </c>
      <c r="R154" s="200">
        <f t="shared" si="12"/>
        <v>0</v>
      </c>
      <c r="S154" s="200">
        <v>0</v>
      </c>
      <c r="T154" s="201">
        <f t="shared" si="13"/>
        <v>0</v>
      </c>
      <c r="U154" s="34"/>
      <c r="V154" s="34"/>
      <c r="W154" s="34"/>
      <c r="X154" s="34"/>
      <c r="Y154" s="34"/>
      <c r="Z154" s="34"/>
      <c r="AA154" s="34"/>
      <c r="AB154" s="34"/>
      <c r="AC154" s="34"/>
      <c r="AD154" s="34"/>
      <c r="AE154" s="34"/>
      <c r="AR154" s="202" t="s">
        <v>189</v>
      </c>
      <c r="AT154" s="202" t="s">
        <v>184</v>
      </c>
      <c r="AU154" s="202" t="s">
        <v>81</v>
      </c>
      <c r="AY154" s="17" t="s">
        <v>181</v>
      </c>
      <c r="BE154" s="203">
        <f t="shared" si="14"/>
        <v>0</v>
      </c>
      <c r="BF154" s="203">
        <f t="shared" si="15"/>
        <v>0</v>
      </c>
      <c r="BG154" s="203">
        <f t="shared" si="16"/>
        <v>0</v>
      </c>
      <c r="BH154" s="203">
        <f t="shared" si="17"/>
        <v>0</v>
      </c>
      <c r="BI154" s="203">
        <f t="shared" si="18"/>
        <v>0</v>
      </c>
      <c r="BJ154" s="17" t="s">
        <v>81</v>
      </c>
      <c r="BK154" s="203">
        <f t="shared" si="19"/>
        <v>0</v>
      </c>
      <c r="BL154" s="17" t="s">
        <v>189</v>
      </c>
      <c r="BM154" s="202" t="s">
        <v>1274</v>
      </c>
    </row>
    <row r="155" spans="1:65" s="2" customFormat="1" ht="16.5" customHeight="1" x14ac:dyDescent="0.2">
      <c r="A155" s="34"/>
      <c r="B155" s="35"/>
      <c r="C155" s="191" t="s">
        <v>7</v>
      </c>
      <c r="D155" s="191" t="s">
        <v>184</v>
      </c>
      <c r="E155" s="192" t="s">
        <v>1159</v>
      </c>
      <c r="F155" s="193" t="s">
        <v>1160</v>
      </c>
      <c r="G155" s="194" t="s">
        <v>1142</v>
      </c>
      <c r="H155" s="195">
        <v>1</v>
      </c>
      <c r="I155" s="196"/>
      <c r="J155" s="197">
        <f t="shared" si="10"/>
        <v>0</v>
      </c>
      <c r="K155" s="193" t="s">
        <v>1400</v>
      </c>
      <c r="L155" s="39"/>
      <c r="M155" s="198" t="s">
        <v>1</v>
      </c>
      <c r="N155" s="199" t="s">
        <v>38</v>
      </c>
      <c r="O155" s="71"/>
      <c r="P155" s="200">
        <f t="shared" si="11"/>
        <v>0</v>
      </c>
      <c r="Q155" s="200">
        <v>0</v>
      </c>
      <c r="R155" s="200">
        <f t="shared" si="12"/>
        <v>0</v>
      </c>
      <c r="S155" s="200">
        <v>0</v>
      </c>
      <c r="T155" s="201">
        <f t="shared" si="13"/>
        <v>0</v>
      </c>
      <c r="U155" s="34"/>
      <c r="V155" s="34"/>
      <c r="W155" s="34"/>
      <c r="X155" s="34"/>
      <c r="Y155" s="34"/>
      <c r="Z155" s="34"/>
      <c r="AA155" s="34"/>
      <c r="AB155" s="34"/>
      <c r="AC155" s="34"/>
      <c r="AD155" s="34"/>
      <c r="AE155" s="34"/>
      <c r="AR155" s="202" t="s">
        <v>189</v>
      </c>
      <c r="AT155" s="202" t="s">
        <v>184</v>
      </c>
      <c r="AU155" s="202" t="s">
        <v>81</v>
      </c>
      <c r="AY155" s="17" t="s">
        <v>181</v>
      </c>
      <c r="BE155" s="203">
        <f t="shared" si="14"/>
        <v>0</v>
      </c>
      <c r="BF155" s="203">
        <f t="shared" si="15"/>
        <v>0</v>
      </c>
      <c r="BG155" s="203">
        <f t="shared" si="16"/>
        <v>0</v>
      </c>
      <c r="BH155" s="203">
        <f t="shared" si="17"/>
        <v>0</v>
      </c>
      <c r="BI155" s="203">
        <f t="shared" si="18"/>
        <v>0</v>
      </c>
      <c r="BJ155" s="17" t="s">
        <v>81</v>
      </c>
      <c r="BK155" s="203">
        <f t="shared" si="19"/>
        <v>0</v>
      </c>
      <c r="BL155" s="17" t="s">
        <v>189</v>
      </c>
      <c r="BM155" s="202" t="s">
        <v>1275</v>
      </c>
    </row>
    <row r="156" spans="1:65" s="2" customFormat="1" ht="16.5" customHeight="1" x14ac:dyDescent="0.2">
      <c r="A156" s="34"/>
      <c r="B156" s="35"/>
      <c r="C156" s="191" t="s">
        <v>299</v>
      </c>
      <c r="D156" s="191" t="s">
        <v>184</v>
      </c>
      <c r="E156" s="192" t="s">
        <v>1162</v>
      </c>
      <c r="F156" s="193" t="s">
        <v>1163</v>
      </c>
      <c r="G156" s="194" t="s">
        <v>1142</v>
      </c>
      <c r="H156" s="195">
        <v>1</v>
      </c>
      <c r="I156" s="196"/>
      <c r="J156" s="197">
        <f t="shared" si="10"/>
        <v>0</v>
      </c>
      <c r="K156" s="193" t="s">
        <v>1400</v>
      </c>
      <c r="L156" s="39"/>
      <c r="M156" s="255" t="s">
        <v>1</v>
      </c>
      <c r="N156" s="256" t="s">
        <v>38</v>
      </c>
      <c r="O156" s="252"/>
      <c r="P156" s="253">
        <f t="shared" si="11"/>
        <v>0</v>
      </c>
      <c r="Q156" s="253">
        <v>0</v>
      </c>
      <c r="R156" s="253">
        <f t="shared" si="12"/>
        <v>0</v>
      </c>
      <c r="S156" s="253">
        <v>0</v>
      </c>
      <c r="T156" s="254">
        <f t="shared" si="13"/>
        <v>0</v>
      </c>
      <c r="U156" s="34"/>
      <c r="V156" s="34"/>
      <c r="W156" s="34"/>
      <c r="X156" s="34"/>
      <c r="Y156" s="34"/>
      <c r="Z156" s="34"/>
      <c r="AA156" s="34"/>
      <c r="AB156" s="34"/>
      <c r="AC156" s="34"/>
      <c r="AD156" s="34"/>
      <c r="AE156" s="34"/>
      <c r="AR156" s="202" t="s">
        <v>189</v>
      </c>
      <c r="AT156" s="202" t="s">
        <v>184</v>
      </c>
      <c r="AU156" s="202" t="s">
        <v>81</v>
      </c>
      <c r="AY156" s="17" t="s">
        <v>181</v>
      </c>
      <c r="BE156" s="203">
        <f t="shared" si="14"/>
        <v>0</v>
      </c>
      <c r="BF156" s="203">
        <f t="shared" si="15"/>
        <v>0</v>
      </c>
      <c r="BG156" s="203">
        <f t="shared" si="16"/>
        <v>0</v>
      </c>
      <c r="BH156" s="203">
        <f t="shared" si="17"/>
        <v>0</v>
      </c>
      <c r="BI156" s="203">
        <f t="shared" si="18"/>
        <v>0</v>
      </c>
      <c r="BJ156" s="17" t="s">
        <v>81</v>
      </c>
      <c r="BK156" s="203">
        <f t="shared" si="19"/>
        <v>0</v>
      </c>
      <c r="BL156" s="17" t="s">
        <v>189</v>
      </c>
      <c r="BM156" s="202" t="s">
        <v>1276</v>
      </c>
    </row>
    <row r="157" spans="1:65" s="2" customFormat="1" ht="6.95" customHeight="1" x14ac:dyDescent="0.2">
      <c r="A157" s="34"/>
      <c r="B157" s="54"/>
      <c r="C157" s="55"/>
      <c r="D157" s="55"/>
      <c r="E157" s="55"/>
      <c r="F157" s="55"/>
      <c r="G157" s="55"/>
      <c r="H157" s="55"/>
      <c r="I157" s="55"/>
      <c r="J157" s="55"/>
      <c r="K157" s="55"/>
      <c r="L157" s="39"/>
      <c r="M157" s="34"/>
      <c r="O157" s="34"/>
      <c r="P157" s="34"/>
      <c r="Q157" s="34"/>
      <c r="R157" s="34"/>
      <c r="S157" s="34"/>
      <c r="T157" s="34"/>
      <c r="U157" s="34"/>
      <c r="V157" s="34"/>
      <c r="W157" s="34"/>
      <c r="X157" s="34"/>
      <c r="Y157" s="34"/>
      <c r="Z157" s="34"/>
      <c r="AA157" s="34"/>
      <c r="AB157" s="34"/>
      <c r="AC157" s="34"/>
      <c r="AD157" s="34"/>
      <c r="AE157" s="34"/>
    </row>
  </sheetData>
  <sheetProtection algorithmName="SHA-512" hashValue="dJqqT/bW9X0+3kfM0A6bKONLH0IxPDYpwZ0SJMZzxSNS1dV5vJMSlUEwbEe7NykzgM/ua0QLOB/fbvXRXq1EFg==" saltValue="A79xLPPxeGTEjV4ccNpiWQ==" spinCount="100000" sheet="1" objects="1" scenarios="1" formatColumns="0" formatRows="0" autoFilter="0"/>
  <autoFilter ref="C126:K156" xr:uid="{00000000-0009-0000-0000-000011000000}"/>
  <mergeCells count="12">
    <mergeCell ref="E119:H119"/>
    <mergeCell ref="L2:V2"/>
    <mergeCell ref="E85:H85"/>
    <mergeCell ref="E87:H87"/>
    <mergeCell ref="E89:H89"/>
    <mergeCell ref="E115:H115"/>
    <mergeCell ref="E117:H11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2:BM129"/>
  <sheetViews>
    <sheetView showGridLines="0" topLeftCell="A109" workbookViewId="0">
      <selection activeCell="K122" sqref="K122"/>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95"/>
      <c r="M2" s="295"/>
      <c r="N2" s="295"/>
      <c r="O2" s="295"/>
      <c r="P2" s="295"/>
      <c r="Q2" s="295"/>
      <c r="R2" s="295"/>
      <c r="S2" s="295"/>
      <c r="T2" s="295"/>
      <c r="U2" s="295"/>
      <c r="V2" s="295"/>
      <c r="AT2" s="17" t="s">
        <v>143</v>
      </c>
    </row>
    <row r="3" spans="1:46" s="1" customFormat="1" ht="6.95" customHeight="1" x14ac:dyDescent="0.2">
      <c r="B3" s="115"/>
      <c r="C3" s="116"/>
      <c r="D3" s="116"/>
      <c r="E3" s="116"/>
      <c r="F3" s="116"/>
      <c r="G3" s="116"/>
      <c r="H3" s="116"/>
      <c r="I3" s="116"/>
      <c r="J3" s="116"/>
      <c r="K3" s="116"/>
      <c r="L3" s="20"/>
      <c r="AT3" s="17" t="s">
        <v>83</v>
      </c>
    </row>
    <row r="4" spans="1:46" s="1" customFormat="1" ht="24.95" customHeight="1" x14ac:dyDescent="0.2">
      <c r="B4" s="20"/>
      <c r="D4" s="117" t="s">
        <v>155</v>
      </c>
      <c r="L4" s="20"/>
      <c r="M4" s="118" t="s">
        <v>10</v>
      </c>
      <c r="AT4" s="17" t="s">
        <v>4</v>
      </c>
    </row>
    <row r="5" spans="1:46" s="1" customFormat="1" ht="6.95" customHeight="1" x14ac:dyDescent="0.2">
      <c r="B5" s="20"/>
      <c r="L5" s="20"/>
    </row>
    <row r="6" spans="1:46" s="1" customFormat="1" ht="12" customHeight="1" x14ac:dyDescent="0.2">
      <c r="B6" s="20"/>
      <c r="D6" s="119" t="s">
        <v>16</v>
      </c>
      <c r="L6" s="20"/>
    </row>
    <row r="7" spans="1:46" s="1" customFormat="1" ht="16.5" customHeight="1" x14ac:dyDescent="0.2">
      <c r="B7" s="20"/>
      <c r="E7" s="311" t="str">
        <f>'Rekapitulace stavby'!K6</f>
        <v>16 -Oprava trati v úseku Praha Smíchov - Beroun Závodí</v>
      </c>
      <c r="F7" s="312"/>
      <c r="G7" s="312"/>
      <c r="H7" s="312"/>
      <c r="L7" s="20"/>
    </row>
    <row r="8" spans="1:46" s="1" customFormat="1" ht="12" customHeight="1" x14ac:dyDescent="0.2">
      <c r="B8" s="20"/>
      <c r="D8" s="119" t="s">
        <v>156</v>
      </c>
      <c r="L8" s="20"/>
    </row>
    <row r="9" spans="1:46" s="2" customFormat="1" ht="16.5" customHeight="1" x14ac:dyDescent="0.2">
      <c r="A9" s="34"/>
      <c r="B9" s="39"/>
      <c r="C9" s="34"/>
      <c r="D9" s="34"/>
      <c r="E9" s="311" t="s">
        <v>1277</v>
      </c>
      <c r="F9" s="314"/>
      <c r="G9" s="314"/>
      <c r="H9" s="314"/>
      <c r="I9" s="34"/>
      <c r="J9" s="34"/>
      <c r="K9" s="34"/>
      <c r="L9" s="51"/>
      <c r="S9" s="34"/>
      <c r="T9" s="34"/>
      <c r="U9" s="34"/>
      <c r="V9" s="34"/>
      <c r="W9" s="34"/>
      <c r="X9" s="34"/>
      <c r="Y9" s="34"/>
      <c r="Z9" s="34"/>
      <c r="AA9" s="34"/>
      <c r="AB9" s="34"/>
      <c r="AC9" s="34"/>
      <c r="AD9" s="34"/>
      <c r="AE9" s="34"/>
    </row>
    <row r="10" spans="1:46" s="2" customFormat="1" ht="12" customHeight="1" x14ac:dyDescent="0.2">
      <c r="A10" s="34"/>
      <c r="B10" s="39"/>
      <c r="C10" s="34"/>
      <c r="D10" s="119" t="s">
        <v>486</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x14ac:dyDescent="0.2">
      <c r="A11" s="34"/>
      <c r="B11" s="39"/>
      <c r="C11" s="34"/>
      <c r="D11" s="34"/>
      <c r="E11" s="313" t="s">
        <v>1278</v>
      </c>
      <c r="F11" s="314"/>
      <c r="G11" s="314"/>
      <c r="H11" s="314"/>
      <c r="I11" s="34"/>
      <c r="J11" s="34"/>
      <c r="K11" s="34"/>
      <c r="L11" s="51"/>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x14ac:dyDescent="0.2">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x14ac:dyDescent="0.2">
      <c r="A14" s="34"/>
      <c r="B14" s="39"/>
      <c r="C14" s="34"/>
      <c r="D14" s="119" t="s">
        <v>20</v>
      </c>
      <c r="E14" s="34"/>
      <c r="F14" s="110" t="s">
        <v>21</v>
      </c>
      <c r="G14" s="34"/>
      <c r="H14" s="34"/>
      <c r="I14" s="119" t="s">
        <v>22</v>
      </c>
      <c r="J14" s="120" t="str">
        <f>'Rekapitulace stavby'!AN8</f>
        <v>4. 4. 2022</v>
      </c>
      <c r="K14" s="34"/>
      <c r="L14" s="51"/>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x14ac:dyDescent="0.2">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customHeight="1" x14ac:dyDescent="0.2">
      <c r="A17" s="34"/>
      <c r="B17" s="39"/>
      <c r="C17" s="34"/>
      <c r="D17" s="34"/>
      <c r="E17" s="110" t="str">
        <f>IF('Rekapitulace stavby'!E11="","",'Rekapitulace stavby'!E11)</f>
        <v xml:space="preserve"> </v>
      </c>
      <c r="F17" s="34"/>
      <c r="G17" s="34"/>
      <c r="H17" s="34"/>
      <c r="I17" s="119" t="s">
        <v>26</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x14ac:dyDescent="0.2">
      <c r="A19" s="34"/>
      <c r="B19" s="39"/>
      <c r="C19" s="34"/>
      <c r="D19" s="119" t="s">
        <v>27</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x14ac:dyDescent="0.2">
      <c r="A20" s="34"/>
      <c r="B20" s="39"/>
      <c r="C20" s="34"/>
      <c r="D20" s="34"/>
      <c r="E20" s="315" t="str">
        <f>'Rekapitulace stavby'!E14</f>
        <v>Vyplň údaj</v>
      </c>
      <c r="F20" s="316"/>
      <c r="G20" s="316"/>
      <c r="H20" s="316"/>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x14ac:dyDescent="0.2">
      <c r="A22" s="34"/>
      <c r="B22" s="39"/>
      <c r="C22" s="34"/>
      <c r="D22" s="119" t="s">
        <v>29</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x14ac:dyDescent="0.2">
      <c r="A23" s="34"/>
      <c r="B23" s="39"/>
      <c r="C23" s="34"/>
      <c r="D23" s="34"/>
      <c r="E23" s="110" t="str">
        <f>IF('Rekapitulace stavby'!E17="","",'Rekapitulace stavby'!E17)</f>
        <v xml:space="preserve"> </v>
      </c>
      <c r="F23" s="34"/>
      <c r="G23" s="34"/>
      <c r="H23" s="34"/>
      <c r="I23" s="119" t="s">
        <v>26</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x14ac:dyDescent="0.2">
      <c r="A25" s="34"/>
      <c r="B25" s="39"/>
      <c r="C25" s="34"/>
      <c r="D25" s="119" t="s">
        <v>31</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x14ac:dyDescent="0.2">
      <c r="A26" s="34"/>
      <c r="B26" s="39"/>
      <c r="C26" s="34"/>
      <c r="D26" s="34"/>
      <c r="E26" s="110" t="str">
        <f>IF('Rekapitulace stavby'!E20="","",'Rekapitulace stavby'!E20)</f>
        <v xml:space="preserve"> </v>
      </c>
      <c r="F26" s="34"/>
      <c r="G26" s="34"/>
      <c r="H26" s="34"/>
      <c r="I26" s="119" t="s">
        <v>26</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x14ac:dyDescent="0.2">
      <c r="A28" s="34"/>
      <c r="B28" s="39"/>
      <c r="C28" s="34"/>
      <c r="D28" s="119" t="s">
        <v>32</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x14ac:dyDescent="0.2">
      <c r="A29" s="121"/>
      <c r="B29" s="122"/>
      <c r="C29" s="121"/>
      <c r="D29" s="121"/>
      <c r="E29" s="317" t="s">
        <v>1</v>
      </c>
      <c r="F29" s="317"/>
      <c r="G29" s="317"/>
      <c r="H29" s="317"/>
      <c r="I29" s="121"/>
      <c r="J29" s="121"/>
      <c r="K29" s="121"/>
      <c r="L29" s="123"/>
      <c r="S29" s="121"/>
      <c r="T29" s="121"/>
      <c r="U29" s="121"/>
      <c r="V29" s="121"/>
      <c r="W29" s="121"/>
      <c r="X29" s="121"/>
      <c r="Y29" s="121"/>
      <c r="Z29" s="121"/>
      <c r="AA29" s="121"/>
      <c r="AB29" s="121"/>
      <c r="AC29" s="121"/>
      <c r="AD29" s="121"/>
      <c r="AE29" s="121"/>
    </row>
    <row r="30" spans="1:31" s="2" customFormat="1" ht="6.95" customHeight="1" x14ac:dyDescent="0.2">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x14ac:dyDescent="0.2">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x14ac:dyDescent="0.2">
      <c r="A32" s="34"/>
      <c r="B32" s="39"/>
      <c r="C32" s="34"/>
      <c r="D32" s="125" t="s">
        <v>33</v>
      </c>
      <c r="E32" s="34"/>
      <c r="F32" s="34"/>
      <c r="G32" s="34"/>
      <c r="H32" s="34"/>
      <c r="I32" s="34"/>
      <c r="J32" s="126">
        <f>ROUND(J121, 2)</f>
        <v>0</v>
      </c>
      <c r="K32" s="34"/>
      <c r="L32" s="51"/>
      <c r="S32" s="34"/>
      <c r="T32" s="34"/>
      <c r="U32" s="34"/>
      <c r="V32" s="34"/>
      <c r="W32" s="34"/>
      <c r="X32" s="34"/>
      <c r="Y32" s="34"/>
      <c r="Z32" s="34"/>
      <c r="AA32" s="34"/>
      <c r="AB32" s="34"/>
      <c r="AC32" s="34"/>
      <c r="AD32" s="34"/>
      <c r="AE32" s="34"/>
    </row>
    <row r="33" spans="1:31" s="2" customFormat="1" ht="6.95" customHeight="1" x14ac:dyDescent="0.2">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7" t="s">
        <v>35</v>
      </c>
      <c r="G34" s="34"/>
      <c r="H34" s="34"/>
      <c r="I34" s="127" t="s">
        <v>34</v>
      </c>
      <c r="J34" s="127" t="s">
        <v>36</v>
      </c>
      <c r="K34" s="34"/>
      <c r="L34" s="51"/>
      <c r="S34" s="34"/>
      <c r="T34" s="34"/>
      <c r="U34" s="34"/>
      <c r="V34" s="34"/>
      <c r="W34" s="34"/>
      <c r="X34" s="34"/>
      <c r="Y34" s="34"/>
      <c r="Z34" s="34"/>
      <c r="AA34" s="34"/>
      <c r="AB34" s="34"/>
      <c r="AC34" s="34"/>
      <c r="AD34" s="34"/>
      <c r="AE34" s="34"/>
    </row>
    <row r="35" spans="1:31" s="2" customFormat="1" ht="14.45" customHeight="1" x14ac:dyDescent="0.2">
      <c r="A35" s="34"/>
      <c r="B35" s="39"/>
      <c r="C35" s="34"/>
      <c r="D35" s="128" t="s">
        <v>37</v>
      </c>
      <c r="E35" s="119" t="s">
        <v>38</v>
      </c>
      <c r="F35" s="129">
        <f>ROUND((SUM(BE121:BE128)),  2)</f>
        <v>0</v>
      </c>
      <c r="G35" s="34"/>
      <c r="H35" s="34"/>
      <c r="I35" s="130">
        <v>0.21</v>
      </c>
      <c r="J35" s="129">
        <f>ROUND(((SUM(BE121:BE128))*I35),  2)</f>
        <v>0</v>
      </c>
      <c r="K35" s="34"/>
      <c r="L35" s="51"/>
      <c r="S35" s="34"/>
      <c r="T35" s="34"/>
      <c r="U35" s="34"/>
      <c r="V35" s="34"/>
      <c r="W35" s="34"/>
      <c r="X35" s="34"/>
      <c r="Y35" s="34"/>
      <c r="Z35" s="34"/>
      <c r="AA35" s="34"/>
      <c r="AB35" s="34"/>
      <c r="AC35" s="34"/>
      <c r="AD35" s="34"/>
      <c r="AE35" s="34"/>
    </row>
    <row r="36" spans="1:31" s="2" customFormat="1" ht="14.45" customHeight="1" x14ac:dyDescent="0.2">
      <c r="A36" s="34"/>
      <c r="B36" s="39"/>
      <c r="C36" s="34"/>
      <c r="D36" s="34"/>
      <c r="E36" s="119" t="s">
        <v>39</v>
      </c>
      <c r="F36" s="129">
        <f>ROUND((SUM(BF121:BF128)),  2)</f>
        <v>0</v>
      </c>
      <c r="G36" s="34"/>
      <c r="H36" s="34"/>
      <c r="I36" s="130">
        <v>0.15</v>
      </c>
      <c r="J36" s="129">
        <f>ROUND(((SUM(BF121:BF128))*I36),  2)</f>
        <v>0</v>
      </c>
      <c r="K36" s="34"/>
      <c r="L36" s="51"/>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9" t="s">
        <v>40</v>
      </c>
      <c r="F37" s="129">
        <f>ROUND((SUM(BG121:BG128)),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9" t="s">
        <v>41</v>
      </c>
      <c r="F38" s="129">
        <f>ROUND((SUM(BH121:BH128)),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9" t="s">
        <v>42</v>
      </c>
      <c r="F39" s="129">
        <f>ROUND((SUM(BI121:BI128)),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x14ac:dyDescent="0.2">
      <c r="A41" s="34"/>
      <c r="B41" s="39"/>
      <c r="C41" s="131"/>
      <c r="D41" s="132" t="s">
        <v>43</v>
      </c>
      <c r="E41" s="133"/>
      <c r="F41" s="133"/>
      <c r="G41" s="134" t="s">
        <v>44</v>
      </c>
      <c r="H41" s="135" t="s">
        <v>45</v>
      </c>
      <c r="I41" s="133"/>
      <c r="J41" s="136">
        <f>SUM(J32:J39)</f>
        <v>0</v>
      </c>
      <c r="K41" s="137"/>
      <c r="L41" s="51"/>
      <c r="S41" s="34"/>
      <c r="T41" s="34"/>
      <c r="U41" s="34"/>
      <c r="V41" s="34"/>
      <c r="W41" s="34"/>
      <c r="X41" s="34"/>
      <c r="Y41" s="34"/>
      <c r="Z41" s="34"/>
      <c r="AA41" s="34"/>
      <c r="AB41" s="34"/>
      <c r="AC41" s="34"/>
      <c r="AD41" s="34"/>
      <c r="AE41" s="34"/>
    </row>
    <row r="42" spans="1:31" s="2" customFormat="1" ht="14.45" customHeight="1" x14ac:dyDescent="0.2">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51"/>
      <c r="D50" s="138" t="s">
        <v>46</v>
      </c>
      <c r="E50" s="139"/>
      <c r="F50" s="139"/>
      <c r="G50" s="138" t="s">
        <v>47</v>
      </c>
      <c r="H50" s="139"/>
      <c r="I50" s="139"/>
      <c r="J50" s="139"/>
      <c r="K50" s="139"/>
      <c r="L50" s="51"/>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34"/>
      <c r="B61" s="39"/>
      <c r="C61" s="34"/>
      <c r="D61" s="140" t="s">
        <v>48</v>
      </c>
      <c r="E61" s="141"/>
      <c r="F61" s="142" t="s">
        <v>49</v>
      </c>
      <c r="G61" s="140" t="s">
        <v>48</v>
      </c>
      <c r="H61" s="141"/>
      <c r="I61" s="141"/>
      <c r="J61" s="143" t="s">
        <v>49</v>
      </c>
      <c r="K61" s="141"/>
      <c r="L61" s="51"/>
      <c r="S61" s="34"/>
      <c r="T61" s="34"/>
      <c r="U61" s="34"/>
      <c r="V61" s="34"/>
      <c r="W61" s="34"/>
      <c r="X61" s="34"/>
      <c r="Y61" s="34"/>
      <c r="Z61" s="34"/>
      <c r="AA61" s="34"/>
      <c r="AB61" s="34"/>
      <c r="AC61" s="34"/>
      <c r="AD61" s="34"/>
      <c r="AE61" s="34"/>
    </row>
    <row r="62" spans="1:31" x14ac:dyDescent="0.2">
      <c r="B62" s="20"/>
      <c r="L62" s="20"/>
    </row>
    <row r="63" spans="1:31" x14ac:dyDescent="0.2">
      <c r="B63" s="20"/>
      <c r="L63" s="20"/>
    </row>
    <row r="64" spans="1:31" x14ac:dyDescent="0.2">
      <c r="B64" s="20"/>
      <c r="L64" s="20"/>
    </row>
    <row r="65" spans="1:31" s="2" customFormat="1" ht="12.75" x14ac:dyDescent="0.2">
      <c r="A65" s="34"/>
      <c r="B65" s="39"/>
      <c r="C65" s="34"/>
      <c r="D65" s="138" t="s">
        <v>50</v>
      </c>
      <c r="E65" s="144"/>
      <c r="F65" s="144"/>
      <c r="G65" s="138" t="s">
        <v>51</v>
      </c>
      <c r="H65" s="144"/>
      <c r="I65" s="144"/>
      <c r="J65" s="144"/>
      <c r="K65" s="144"/>
      <c r="L65" s="51"/>
      <c r="S65" s="34"/>
      <c r="T65" s="34"/>
      <c r="U65" s="34"/>
      <c r="V65" s="34"/>
      <c r="W65" s="34"/>
      <c r="X65" s="34"/>
      <c r="Y65" s="34"/>
      <c r="Z65" s="34"/>
      <c r="AA65" s="34"/>
      <c r="AB65" s="34"/>
      <c r="AC65" s="34"/>
      <c r="AD65" s="34"/>
      <c r="AE65" s="34"/>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34"/>
      <c r="B76" s="39"/>
      <c r="C76" s="34"/>
      <c r="D76" s="140" t="s">
        <v>48</v>
      </c>
      <c r="E76" s="141"/>
      <c r="F76" s="142" t="s">
        <v>49</v>
      </c>
      <c r="G76" s="140" t="s">
        <v>48</v>
      </c>
      <c r="H76" s="141"/>
      <c r="I76" s="141"/>
      <c r="J76" s="143" t="s">
        <v>49</v>
      </c>
      <c r="K76" s="141"/>
      <c r="L76" s="51"/>
      <c r="S76" s="34"/>
      <c r="T76" s="34"/>
      <c r="U76" s="34"/>
      <c r="V76" s="34"/>
      <c r="W76" s="34"/>
      <c r="X76" s="34"/>
      <c r="Y76" s="34"/>
      <c r="Z76" s="34"/>
      <c r="AA76" s="34"/>
      <c r="AB76" s="34"/>
      <c r="AC76" s="34"/>
      <c r="AD76" s="34"/>
      <c r="AE76" s="34"/>
    </row>
    <row r="77" spans="1:31" s="2" customFormat="1" ht="14.45" customHeight="1" x14ac:dyDescent="0.2">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5" customHeight="1" x14ac:dyDescent="0.2">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x14ac:dyDescent="0.2">
      <c r="A82" s="34"/>
      <c r="B82" s="35"/>
      <c r="C82" s="23" t="s">
        <v>158</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x14ac:dyDescent="0.2">
      <c r="A85" s="34"/>
      <c r="B85" s="35"/>
      <c r="C85" s="36"/>
      <c r="D85" s="36"/>
      <c r="E85" s="309" t="str">
        <f>E7</f>
        <v>16 -Oprava trati v úseku Praha Smíchov - Beroun Závodí</v>
      </c>
      <c r="F85" s="310"/>
      <c r="G85" s="310"/>
      <c r="H85" s="310"/>
      <c r="I85" s="36"/>
      <c r="J85" s="36"/>
      <c r="K85" s="36"/>
      <c r="L85" s="51"/>
      <c r="S85" s="34"/>
      <c r="T85" s="34"/>
      <c r="U85" s="34"/>
      <c r="V85" s="34"/>
      <c r="W85" s="34"/>
      <c r="X85" s="34"/>
      <c r="Y85" s="34"/>
      <c r="Z85" s="34"/>
      <c r="AA85" s="34"/>
      <c r="AB85" s="34"/>
      <c r="AC85" s="34"/>
      <c r="AD85" s="34"/>
      <c r="AE85" s="34"/>
    </row>
    <row r="86" spans="1:31" s="1" customFormat="1" ht="12" customHeight="1" x14ac:dyDescent="0.2">
      <c r="B86" s="21"/>
      <c r="C86" s="29" t="s">
        <v>156</v>
      </c>
      <c r="D86" s="22"/>
      <c r="E86" s="22"/>
      <c r="F86" s="22"/>
      <c r="G86" s="22"/>
      <c r="H86" s="22"/>
      <c r="I86" s="22"/>
      <c r="J86" s="22"/>
      <c r="K86" s="22"/>
      <c r="L86" s="20"/>
    </row>
    <row r="87" spans="1:31" s="2" customFormat="1" ht="16.5" customHeight="1" x14ac:dyDescent="0.2">
      <c r="A87" s="34"/>
      <c r="B87" s="35"/>
      <c r="C87" s="36"/>
      <c r="D87" s="36"/>
      <c r="E87" s="309" t="s">
        <v>1277</v>
      </c>
      <c r="F87" s="308"/>
      <c r="G87" s="308"/>
      <c r="H87" s="308"/>
      <c r="I87" s="36"/>
      <c r="J87" s="36"/>
      <c r="K87" s="36"/>
      <c r="L87" s="51"/>
      <c r="S87" s="34"/>
      <c r="T87" s="34"/>
      <c r="U87" s="34"/>
      <c r="V87" s="34"/>
      <c r="W87" s="34"/>
      <c r="X87" s="34"/>
      <c r="Y87" s="34"/>
      <c r="Z87" s="34"/>
      <c r="AA87" s="34"/>
      <c r="AB87" s="34"/>
      <c r="AC87" s="34"/>
      <c r="AD87" s="34"/>
      <c r="AE87" s="34"/>
    </row>
    <row r="88" spans="1:31" s="2" customFormat="1" ht="12" customHeight="1" x14ac:dyDescent="0.2">
      <c r="A88" s="34"/>
      <c r="B88" s="35"/>
      <c r="C88" s="29" t="s">
        <v>486</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x14ac:dyDescent="0.2">
      <c r="A89" s="34"/>
      <c r="B89" s="35"/>
      <c r="C89" s="36"/>
      <c r="D89" s="36"/>
      <c r="E89" s="270" t="str">
        <f>E11</f>
        <v>01 - Loděnice technologická část</v>
      </c>
      <c r="F89" s="308"/>
      <c r="G89" s="308"/>
      <c r="H89" s="308"/>
      <c r="I89" s="36"/>
      <c r="J89" s="36"/>
      <c r="K89" s="36"/>
      <c r="L89" s="51"/>
      <c r="S89" s="34"/>
      <c r="T89" s="34"/>
      <c r="U89" s="34"/>
      <c r="V89" s="34"/>
      <c r="W89" s="34"/>
      <c r="X89" s="34"/>
      <c r="Y89" s="34"/>
      <c r="Z89" s="34"/>
      <c r="AA89" s="34"/>
      <c r="AB89" s="34"/>
      <c r="AC89" s="34"/>
      <c r="AD89" s="34"/>
      <c r="AE89" s="34"/>
    </row>
    <row r="90" spans="1:31" s="2" customFormat="1" ht="6.95"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x14ac:dyDescent="0.2">
      <c r="A91" s="34"/>
      <c r="B91" s="35"/>
      <c r="C91" s="29" t="s">
        <v>20</v>
      </c>
      <c r="D91" s="36"/>
      <c r="E91" s="36"/>
      <c r="F91" s="27" t="str">
        <f>F14</f>
        <v xml:space="preserve"> </v>
      </c>
      <c r="G91" s="36"/>
      <c r="H91" s="36"/>
      <c r="I91" s="29" t="s">
        <v>22</v>
      </c>
      <c r="J91" s="66" t="str">
        <f>IF(J14="","",J14)</f>
        <v>4. 4. 2022</v>
      </c>
      <c r="K91" s="36"/>
      <c r="L91" s="51"/>
      <c r="S91" s="34"/>
      <c r="T91" s="34"/>
      <c r="U91" s="34"/>
      <c r="V91" s="34"/>
      <c r="W91" s="34"/>
      <c r="X91" s="34"/>
      <c r="Y91" s="34"/>
      <c r="Z91" s="34"/>
      <c r="AA91" s="34"/>
      <c r="AB91" s="34"/>
      <c r="AC91" s="34"/>
      <c r="AD91" s="34"/>
      <c r="AE91" s="34"/>
    </row>
    <row r="92" spans="1:31" s="2" customFormat="1" ht="6.95" customHeight="1" x14ac:dyDescent="0.2">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x14ac:dyDescent="0.2">
      <c r="A93" s="34"/>
      <c r="B93" s="35"/>
      <c r="C93" s="29" t="s">
        <v>24</v>
      </c>
      <c r="D93" s="36"/>
      <c r="E93" s="36"/>
      <c r="F93" s="27" t="str">
        <f>E17</f>
        <v xml:space="preserve"> </v>
      </c>
      <c r="G93" s="36"/>
      <c r="H93" s="36"/>
      <c r="I93" s="29" t="s">
        <v>29</v>
      </c>
      <c r="J93" s="32" t="str">
        <f>E23</f>
        <v xml:space="preserve"> </v>
      </c>
      <c r="K93" s="36"/>
      <c r="L93" s="51"/>
      <c r="S93" s="34"/>
      <c r="T93" s="34"/>
      <c r="U93" s="34"/>
      <c r="V93" s="34"/>
      <c r="W93" s="34"/>
      <c r="X93" s="34"/>
      <c r="Y93" s="34"/>
      <c r="Z93" s="34"/>
      <c r="AA93" s="34"/>
      <c r="AB93" s="34"/>
      <c r="AC93" s="34"/>
      <c r="AD93" s="34"/>
      <c r="AE93" s="34"/>
    </row>
    <row r="94" spans="1:31" s="2" customFormat="1" ht="15.2" customHeight="1" x14ac:dyDescent="0.2">
      <c r="A94" s="34"/>
      <c r="B94" s="35"/>
      <c r="C94" s="29" t="s">
        <v>27</v>
      </c>
      <c r="D94" s="36"/>
      <c r="E94" s="36"/>
      <c r="F94" s="27" t="str">
        <f>IF(E20="","",E20)</f>
        <v>Vyplň údaj</v>
      </c>
      <c r="G94" s="36"/>
      <c r="H94" s="36"/>
      <c r="I94" s="29" t="s">
        <v>31</v>
      </c>
      <c r="J94" s="32" t="str">
        <f>E26</f>
        <v xml:space="preserve"> </v>
      </c>
      <c r="K94" s="36"/>
      <c r="L94" s="51"/>
      <c r="S94" s="34"/>
      <c r="T94" s="34"/>
      <c r="U94" s="34"/>
      <c r="V94" s="34"/>
      <c r="W94" s="34"/>
      <c r="X94" s="34"/>
      <c r="Y94" s="34"/>
      <c r="Z94" s="34"/>
      <c r="AA94" s="34"/>
      <c r="AB94" s="34"/>
      <c r="AC94" s="34"/>
      <c r="AD94" s="34"/>
      <c r="AE94" s="34"/>
    </row>
    <row r="95" spans="1:31" s="2" customFormat="1" ht="10.35"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x14ac:dyDescent="0.2">
      <c r="A96" s="34"/>
      <c r="B96" s="35"/>
      <c r="C96" s="149" t="s">
        <v>159</v>
      </c>
      <c r="D96" s="150"/>
      <c r="E96" s="150"/>
      <c r="F96" s="150"/>
      <c r="G96" s="150"/>
      <c r="H96" s="150"/>
      <c r="I96" s="150"/>
      <c r="J96" s="151" t="s">
        <v>160</v>
      </c>
      <c r="K96" s="150"/>
      <c r="L96" s="51"/>
      <c r="S96" s="34"/>
      <c r="T96" s="34"/>
      <c r="U96" s="34"/>
      <c r="V96" s="34"/>
      <c r="W96" s="34"/>
      <c r="X96" s="34"/>
      <c r="Y96" s="34"/>
      <c r="Z96" s="34"/>
      <c r="AA96" s="34"/>
      <c r="AB96" s="34"/>
      <c r="AC96" s="34"/>
      <c r="AD96" s="34"/>
      <c r="AE96" s="34"/>
    </row>
    <row r="97" spans="1:47" s="2" customFormat="1" ht="10.35" customHeight="1" x14ac:dyDescent="0.2">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x14ac:dyDescent="0.2">
      <c r="A98" s="34"/>
      <c r="B98" s="35"/>
      <c r="C98" s="152" t="s">
        <v>161</v>
      </c>
      <c r="D98" s="36"/>
      <c r="E98" s="36"/>
      <c r="F98" s="36"/>
      <c r="G98" s="36"/>
      <c r="H98" s="36"/>
      <c r="I98" s="36"/>
      <c r="J98" s="84">
        <f>J121</f>
        <v>0</v>
      </c>
      <c r="K98" s="36"/>
      <c r="L98" s="51"/>
      <c r="S98" s="34"/>
      <c r="T98" s="34"/>
      <c r="U98" s="34"/>
      <c r="V98" s="34"/>
      <c r="W98" s="34"/>
      <c r="X98" s="34"/>
      <c r="Y98" s="34"/>
      <c r="Z98" s="34"/>
      <c r="AA98" s="34"/>
      <c r="AB98" s="34"/>
      <c r="AC98" s="34"/>
      <c r="AD98" s="34"/>
      <c r="AE98" s="34"/>
      <c r="AU98" s="17" t="s">
        <v>162</v>
      </c>
    </row>
    <row r="99" spans="1:47" s="9" customFormat="1" ht="24.95" customHeight="1" x14ac:dyDescent="0.2">
      <c r="B99" s="153"/>
      <c r="C99" s="154"/>
      <c r="D99" s="155" t="s">
        <v>165</v>
      </c>
      <c r="E99" s="156"/>
      <c r="F99" s="156"/>
      <c r="G99" s="156"/>
      <c r="H99" s="156"/>
      <c r="I99" s="156"/>
      <c r="J99" s="157">
        <f>J124</f>
        <v>0</v>
      </c>
      <c r="K99" s="154"/>
      <c r="L99" s="158"/>
    </row>
    <row r="100" spans="1:47" s="2" customFormat="1" ht="21.75" customHeight="1" x14ac:dyDescent="0.2">
      <c r="A100" s="34"/>
      <c r="B100" s="35"/>
      <c r="C100" s="36"/>
      <c r="D100" s="36"/>
      <c r="E100" s="36"/>
      <c r="F100" s="36"/>
      <c r="G100" s="36"/>
      <c r="H100" s="36"/>
      <c r="I100" s="36"/>
      <c r="J100" s="36"/>
      <c r="K100" s="36"/>
      <c r="L100" s="51"/>
      <c r="S100" s="34"/>
      <c r="T100" s="34"/>
      <c r="U100" s="34"/>
      <c r="V100" s="34"/>
      <c r="W100" s="34"/>
      <c r="X100" s="34"/>
      <c r="Y100" s="34"/>
      <c r="Z100" s="34"/>
      <c r="AA100" s="34"/>
      <c r="AB100" s="34"/>
      <c r="AC100" s="34"/>
      <c r="AD100" s="34"/>
      <c r="AE100" s="34"/>
    </row>
    <row r="101" spans="1:47" s="2" customFormat="1" ht="6.95" customHeight="1" x14ac:dyDescent="0.2">
      <c r="A101" s="34"/>
      <c r="B101" s="54"/>
      <c r="C101" s="55"/>
      <c r="D101" s="55"/>
      <c r="E101" s="55"/>
      <c r="F101" s="55"/>
      <c r="G101" s="55"/>
      <c r="H101" s="55"/>
      <c r="I101" s="55"/>
      <c r="J101" s="55"/>
      <c r="K101" s="55"/>
      <c r="L101" s="51"/>
      <c r="S101" s="34"/>
      <c r="T101" s="34"/>
      <c r="U101" s="34"/>
      <c r="V101" s="34"/>
      <c r="W101" s="34"/>
      <c r="X101" s="34"/>
      <c r="Y101" s="34"/>
      <c r="Z101" s="34"/>
      <c r="AA101" s="34"/>
      <c r="AB101" s="34"/>
      <c r="AC101" s="34"/>
      <c r="AD101" s="34"/>
      <c r="AE101" s="34"/>
    </row>
    <row r="105" spans="1:47" s="2" customFormat="1" ht="6.95" customHeight="1" x14ac:dyDescent="0.2">
      <c r="A105" s="34"/>
      <c r="B105" s="56"/>
      <c r="C105" s="57"/>
      <c r="D105" s="57"/>
      <c r="E105" s="57"/>
      <c r="F105" s="57"/>
      <c r="G105" s="57"/>
      <c r="H105" s="57"/>
      <c r="I105" s="57"/>
      <c r="J105" s="57"/>
      <c r="K105" s="57"/>
      <c r="L105" s="51"/>
      <c r="S105" s="34"/>
      <c r="T105" s="34"/>
      <c r="U105" s="34"/>
      <c r="V105" s="34"/>
      <c r="W105" s="34"/>
      <c r="X105" s="34"/>
      <c r="Y105" s="34"/>
      <c r="Z105" s="34"/>
      <c r="AA105" s="34"/>
      <c r="AB105" s="34"/>
      <c r="AC105" s="34"/>
      <c r="AD105" s="34"/>
      <c r="AE105" s="34"/>
    </row>
    <row r="106" spans="1:47" s="2" customFormat="1" ht="24.95" customHeight="1" x14ac:dyDescent="0.2">
      <c r="A106" s="34"/>
      <c r="B106" s="35"/>
      <c r="C106" s="23" t="s">
        <v>166</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47" s="2" customFormat="1" ht="6.95" customHeight="1" x14ac:dyDescent="0.2">
      <c r="A107" s="34"/>
      <c r="B107" s="35"/>
      <c r="C107" s="36"/>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47" s="2" customFormat="1" ht="12" customHeight="1" x14ac:dyDescent="0.2">
      <c r="A108" s="34"/>
      <c r="B108" s="35"/>
      <c r="C108" s="29" t="s">
        <v>16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47" s="2" customFormat="1" ht="16.5" customHeight="1" x14ac:dyDescent="0.2">
      <c r="A109" s="34"/>
      <c r="B109" s="35"/>
      <c r="C109" s="36"/>
      <c r="D109" s="36"/>
      <c r="E109" s="309" t="str">
        <f>E7</f>
        <v>16 -Oprava trati v úseku Praha Smíchov - Beroun Závodí</v>
      </c>
      <c r="F109" s="310"/>
      <c r="G109" s="310"/>
      <c r="H109" s="310"/>
      <c r="I109" s="36"/>
      <c r="J109" s="36"/>
      <c r="K109" s="36"/>
      <c r="L109" s="51"/>
      <c r="S109" s="34"/>
      <c r="T109" s="34"/>
      <c r="U109" s="34"/>
      <c r="V109" s="34"/>
      <c r="W109" s="34"/>
      <c r="X109" s="34"/>
      <c r="Y109" s="34"/>
      <c r="Z109" s="34"/>
      <c r="AA109" s="34"/>
      <c r="AB109" s="34"/>
      <c r="AC109" s="34"/>
      <c r="AD109" s="34"/>
      <c r="AE109" s="34"/>
    </row>
    <row r="110" spans="1:47" s="1" customFormat="1" ht="12" customHeight="1" x14ac:dyDescent="0.2">
      <c r="B110" s="21"/>
      <c r="C110" s="29" t="s">
        <v>156</v>
      </c>
      <c r="D110" s="22"/>
      <c r="E110" s="22"/>
      <c r="F110" s="22"/>
      <c r="G110" s="22"/>
      <c r="H110" s="22"/>
      <c r="I110" s="22"/>
      <c r="J110" s="22"/>
      <c r="K110" s="22"/>
      <c r="L110" s="20"/>
    </row>
    <row r="111" spans="1:47" s="2" customFormat="1" ht="16.5" customHeight="1" x14ac:dyDescent="0.2">
      <c r="A111" s="34"/>
      <c r="B111" s="35"/>
      <c r="C111" s="36"/>
      <c r="D111" s="36"/>
      <c r="E111" s="309" t="s">
        <v>1277</v>
      </c>
      <c r="F111" s="308"/>
      <c r="G111" s="308"/>
      <c r="H111" s="308"/>
      <c r="I111" s="36"/>
      <c r="J111" s="36"/>
      <c r="K111" s="36"/>
      <c r="L111" s="51"/>
      <c r="S111" s="34"/>
      <c r="T111" s="34"/>
      <c r="U111" s="34"/>
      <c r="V111" s="34"/>
      <c r="W111" s="34"/>
      <c r="X111" s="34"/>
      <c r="Y111" s="34"/>
      <c r="Z111" s="34"/>
      <c r="AA111" s="34"/>
      <c r="AB111" s="34"/>
      <c r="AC111" s="34"/>
      <c r="AD111" s="34"/>
      <c r="AE111" s="34"/>
    </row>
    <row r="112" spans="1:47" s="2" customFormat="1" ht="12" customHeight="1" x14ac:dyDescent="0.2">
      <c r="A112" s="34"/>
      <c r="B112" s="35"/>
      <c r="C112" s="29" t="s">
        <v>486</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x14ac:dyDescent="0.2">
      <c r="A113" s="34"/>
      <c r="B113" s="35"/>
      <c r="C113" s="36"/>
      <c r="D113" s="36"/>
      <c r="E113" s="270" t="str">
        <f>E11</f>
        <v>01 - Loděnice technologická část</v>
      </c>
      <c r="F113" s="308"/>
      <c r="G113" s="308"/>
      <c r="H113" s="308"/>
      <c r="I113" s="36"/>
      <c r="J113" s="36"/>
      <c r="K113" s="36"/>
      <c r="L113" s="51"/>
      <c r="S113" s="34"/>
      <c r="T113" s="34"/>
      <c r="U113" s="34"/>
      <c r="V113" s="34"/>
      <c r="W113" s="34"/>
      <c r="X113" s="34"/>
      <c r="Y113" s="34"/>
      <c r="Z113" s="34"/>
      <c r="AA113" s="34"/>
      <c r="AB113" s="34"/>
      <c r="AC113" s="34"/>
      <c r="AD113" s="34"/>
      <c r="AE113" s="34"/>
    </row>
    <row r="114" spans="1:65" s="2" customFormat="1" ht="6.95" customHeight="1" x14ac:dyDescent="0.2">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2" customHeight="1" x14ac:dyDescent="0.2">
      <c r="A115" s="34"/>
      <c r="B115" s="35"/>
      <c r="C115" s="29" t="s">
        <v>20</v>
      </c>
      <c r="D115" s="36"/>
      <c r="E115" s="36"/>
      <c r="F115" s="27" t="str">
        <f>F14</f>
        <v xml:space="preserve"> </v>
      </c>
      <c r="G115" s="36"/>
      <c r="H115" s="36"/>
      <c r="I115" s="29" t="s">
        <v>22</v>
      </c>
      <c r="J115" s="66" t="str">
        <f>IF(J14="","",J14)</f>
        <v>4. 4. 2022</v>
      </c>
      <c r="K115" s="36"/>
      <c r="L115" s="51"/>
      <c r="S115" s="34"/>
      <c r="T115" s="34"/>
      <c r="U115" s="34"/>
      <c r="V115" s="34"/>
      <c r="W115" s="34"/>
      <c r="X115" s="34"/>
      <c r="Y115" s="34"/>
      <c r="Z115" s="34"/>
      <c r="AA115" s="34"/>
      <c r="AB115" s="34"/>
      <c r="AC115" s="34"/>
      <c r="AD115" s="34"/>
      <c r="AE115" s="34"/>
    </row>
    <row r="116" spans="1:65" s="2" customFormat="1" ht="6.95" customHeight="1" x14ac:dyDescent="0.2">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5.2" customHeight="1" x14ac:dyDescent="0.2">
      <c r="A117" s="34"/>
      <c r="B117" s="35"/>
      <c r="C117" s="29" t="s">
        <v>24</v>
      </c>
      <c r="D117" s="36"/>
      <c r="E117" s="36"/>
      <c r="F117" s="27" t="str">
        <f>E17</f>
        <v xml:space="preserve"> </v>
      </c>
      <c r="G117" s="36"/>
      <c r="H117" s="36"/>
      <c r="I117" s="29" t="s">
        <v>29</v>
      </c>
      <c r="J117" s="32" t="str">
        <f>E23</f>
        <v xml:space="preserve"> </v>
      </c>
      <c r="K117" s="36"/>
      <c r="L117" s="51"/>
      <c r="S117" s="34"/>
      <c r="T117" s="34"/>
      <c r="U117" s="34"/>
      <c r="V117" s="34"/>
      <c r="W117" s="34"/>
      <c r="X117" s="34"/>
      <c r="Y117" s="34"/>
      <c r="Z117" s="34"/>
      <c r="AA117" s="34"/>
      <c r="AB117" s="34"/>
      <c r="AC117" s="34"/>
      <c r="AD117" s="34"/>
      <c r="AE117" s="34"/>
    </row>
    <row r="118" spans="1:65" s="2" customFormat="1" ht="15.2" customHeight="1" x14ac:dyDescent="0.2">
      <c r="A118" s="34"/>
      <c r="B118" s="35"/>
      <c r="C118" s="29" t="s">
        <v>27</v>
      </c>
      <c r="D118" s="36"/>
      <c r="E118" s="36"/>
      <c r="F118" s="27" t="str">
        <f>IF(E20="","",E20)</f>
        <v>Vyplň údaj</v>
      </c>
      <c r="G118" s="36"/>
      <c r="H118" s="36"/>
      <c r="I118" s="29" t="s">
        <v>31</v>
      </c>
      <c r="J118" s="32" t="str">
        <f>E26</f>
        <v xml:space="preserve"> </v>
      </c>
      <c r="K118" s="36"/>
      <c r="L118" s="51"/>
      <c r="S118" s="34"/>
      <c r="T118" s="34"/>
      <c r="U118" s="34"/>
      <c r="V118" s="34"/>
      <c r="W118" s="34"/>
      <c r="X118" s="34"/>
      <c r="Y118" s="34"/>
      <c r="Z118" s="34"/>
      <c r="AA118" s="34"/>
      <c r="AB118" s="34"/>
      <c r="AC118" s="34"/>
      <c r="AD118" s="34"/>
      <c r="AE118" s="34"/>
    </row>
    <row r="119" spans="1:65" s="2" customFormat="1" ht="10.35" customHeight="1" x14ac:dyDescent="0.2">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11" customFormat="1" ht="29.25" customHeight="1" x14ac:dyDescent="0.2">
      <c r="A120" s="164"/>
      <c r="B120" s="165"/>
      <c r="C120" s="166" t="s">
        <v>167</v>
      </c>
      <c r="D120" s="167" t="s">
        <v>58</v>
      </c>
      <c r="E120" s="167" t="s">
        <v>54</v>
      </c>
      <c r="F120" s="167" t="s">
        <v>55</v>
      </c>
      <c r="G120" s="167" t="s">
        <v>168</v>
      </c>
      <c r="H120" s="167" t="s">
        <v>169</v>
      </c>
      <c r="I120" s="167" t="s">
        <v>170</v>
      </c>
      <c r="J120" s="167" t="s">
        <v>160</v>
      </c>
      <c r="K120" s="168" t="s">
        <v>171</v>
      </c>
      <c r="L120" s="169"/>
      <c r="M120" s="75" t="s">
        <v>1</v>
      </c>
      <c r="N120" s="76" t="s">
        <v>37</v>
      </c>
      <c r="O120" s="76" t="s">
        <v>172</v>
      </c>
      <c r="P120" s="76" t="s">
        <v>173</v>
      </c>
      <c r="Q120" s="76" t="s">
        <v>174</v>
      </c>
      <c r="R120" s="76" t="s">
        <v>175</v>
      </c>
      <c r="S120" s="76" t="s">
        <v>176</v>
      </c>
      <c r="T120" s="77" t="s">
        <v>177</v>
      </c>
      <c r="U120" s="164"/>
      <c r="V120" s="164"/>
      <c r="W120" s="164"/>
      <c r="X120" s="164"/>
      <c r="Y120" s="164"/>
      <c r="Z120" s="164"/>
      <c r="AA120" s="164"/>
      <c r="AB120" s="164"/>
      <c r="AC120" s="164"/>
      <c r="AD120" s="164"/>
      <c r="AE120" s="164"/>
    </row>
    <row r="121" spans="1:65" s="2" customFormat="1" ht="22.9" customHeight="1" x14ac:dyDescent="0.25">
      <c r="A121" s="34"/>
      <c r="B121" s="35"/>
      <c r="C121" s="82" t="s">
        <v>178</v>
      </c>
      <c r="D121" s="36"/>
      <c r="E121" s="36"/>
      <c r="F121" s="36"/>
      <c r="G121" s="36"/>
      <c r="H121" s="36"/>
      <c r="I121" s="36"/>
      <c r="J121" s="170">
        <f>BK121</f>
        <v>0</v>
      </c>
      <c r="K121" s="36"/>
      <c r="L121" s="39"/>
      <c r="M121" s="78"/>
      <c r="N121" s="171"/>
      <c r="O121" s="79"/>
      <c r="P121" s="172">
        <f>P122+P123+P124</f>
        <v>0</v>
      </c>
      <c r="Q121" s="79"/>
      <c r="R121" s="172">
        <f>R122+R123+R124</f>
        <v>0</v>
      </c>
      <c r="S121" s="79"/>
      <c r="T121" s="173">
        <f>T122+T123+T124</f>
        <v>0</v>
      </c>
      <c r="U121" s="34"/>
      <c r="V121" s="34"/>
      <c r="W121" s="34"/>
      <c r="X121" s="34"/>
      <c r="Y121" s="34"/>
      <c r="Z121" s="34"/>
      <c r="AA121" s="34"/>
      <c r="AB121" s="34"/>
      <c r="AC121" s="34"/>
      <c r="AD121" s="34"/>
      <c r="AE121" s="34"/>
      <c r="AT121" s="17" t="s">
        <v>72</v>
      </c>
      <c r="AU121" s="17" t="s">
        <v>162</v>
      </c>
      <c r="BK121" s="174">
        <f>BK122+BK123+BK124</f>
        <v>0</v>
      </c>
    </row>
    <row r="122" spans="1:65" s="2" customFormat="1" ht="37.9" customHeight="1" x14ac:dyDescent="0.2">
      <c r="A122" s="34"/>
      <c r="B122" s="35"/>
      <c r="C122" s="227" t="s">
        <v>81</v>
      </c>
      <c r="D122" s="227" t="s">
        <v>212</v>
      </c>
      <c r="E122" s="228" t="s">
        <v>1279</v>
      </c>
      <c r="F122" s="229" t="s">
        <v>1280</v>
      </c>
      <c r="G122" s="230" t="s">
        <v>227</v>
      </c>
      <c r="H122" s="231">
        <v>2</v>
      </c>
      <c r="I122" s="232"/>
      <c r="J122" s="233">
        <f>ROUND(I122*H122,2)</f>
        <v>0</v>
      </c>
      <c r="K122" s="193" t="s">
        <v>188</v>
      </c>
      <c r="L122" s="234"/>
      <c r="M122" s="235" t="s">
        <v>1</v>
      </c>
      <c r="N122" s="236" t="s">
        <v>38</v>
      </c>
      <c r="O122" s="71"/>
      <c r="P122" s="200">
        <f>O122*H122</f>
        <v>0</v>
      </c>
      <c r="Q122" s="200">
        <v>0</v>
      </c>
      <c r="R122" s="200">
        <f>Q122*H122</f>
        <v>0</v>
      </c>
      <c r="S122" s="200">
        <v>0</v>
      </c>
      <c r="T122" s="201">
        <f>S122*H122</f>
        <v>0</v>
      </c>
      <c r="U122" s="34"/>
      <c r="V122" s="34"/>
      <c r="W122" s="34"/>
      <c r="X122" s="34"/>
      <c r="Y122" s="34"/>
      <c r="Z122" s="34"/>
      <c r="AA122" s="34"/>
      <c r="AB122" s="34"/>
      <c r="AC122" s="34"/>
      <c r="AD122" s="34"/>
      <c r="AE122" s="34"/>
      <c r="AR122" s="202" t="s">
        <v>83</v>
      </c>
      <c r="AT122" s="202" t="s">
        <v>212</v>
      </c>
      <c r="AU122" s="202" t="s">
        <v>73</v>
      </c>
      <c r="AY122" s="17" t="s">
        <v>181</v>
      </c>
      <c r="BE122" s="203">
        <f>IF(N122="základní",J122,0)</f>
        <v>0</v>
      </c>
      <c r="BF122" s="203">
        <f>IF(N122="snížená",J122,0)</f>
        <v>0</v>
      </c>
      <c r="BG122" s="203">
        <f>IF(N122="zákl. přenesená",J122,0)</f>
        <v>0</v>
      </c>
      <c r="BH122" s="203">
        <f>IF(N122="sníž. přenesená",J122,0)</f>
        <v>0</v>
      </c>
      <c r="BI122" s="203">
        <f>IF(N122="nulová",J122,0)</f>
        <v>0</v>
      </c>
      <c r="BJ122" s="17" t="s">
        <v>81</v>
      </c>
      <c r="BK122" s="203">
        <f>ROUND(I122*H122,2)</f>
        <v>0</v>
      </c>
      <c r="BL122" s="17" t="s">
        <v>81</v>
      </c>
      <c r="BM122" s="202" t="s">
        <v>1281</v>
      </c>
    </row>
    <row r="123" spans="1:65" s="2" customFormat="1" ht="16.5" customHeight="1" x14ac:dyDescent="0.2">
      <c r="A123" s="34"/>
      <c r="B123" s="35"/>
      <c r="C123" s="227" t="s">
        <v>83</v>
      </c>
      <c r="D123" s="227" t="s">
        <v>212</v>
      </c>
      <c r="E123" s="228" t="s">
        <v>1282</v>
      </c>
      <c r="F123" s="229" t="s">
        <v>1283</v>
      </c>
      <c r="G123" s="230" t="s">
        <v>227</v>
      </c>
      <c r="H123" s="231">
        <v>2</v>
      </c>
      <c r="I123" s="232"/>
      <c r="J123" s="233">
        <f>ROUND(I123*H123,2)</f>
        <v>0</v>
      </c>
      <c r="K123" s="229" t="s">
        <v>188</v>
      </c>
      <c r="L123" s="234"/>
      <c r="M123" s="235" t="s">
        <v>1</v>
      </c>
      <c r="N123" s="236" t="s">
        <v>38</v>
      </c>
      <c r="O123" s="71"/>
      <c r="P123" s="200">
        <f>O123*H123</f>
        <v>0</v>
      </c>
      <c r="Q123" s="200">
        <v>0</v>
      </c>
      <c r="R123" s="200">
        <f>Q123*H123</f>
        <v>0</v>
      </c>
      <c r="S123" s="200">
        <v>0</v>
      </c>
      <c r="T123" s="201">
        <f>S123*H123</f>
        <v>0</v>
      </c>
      <c r="U123" s="34"/>
      <c r="V123" s="34"/>
      <c r="W123" s="34"/>
      <c r="X123" s="34"/>
      <c r="Y123" s="34"/>
      <c r="Z123" s="34"/>
      <c r="AA123" s="34"/>
      <c r="AB123" s="34"/>
      <c r="AC123" s="34"/>
      <c r="AD123" s="34"/>
      <c r="AE123" s="34"/>
      <c r="AR123" s="202" t="s">
        <v>83</v>
      </c>
      <c r="AT123" s="202" t="s">
        <v>212</v>
      </c>
      <c r="AU123" s="202" t="s">
        <v>73</v>
      </c>
      <c r="AY123" s="17" t="s">
        <v>181</v>
      </c>
      <c r="BE123" s="203">
        <f>IF(N123="základní",J123,0)</f>
        <v>0</v>
      </c>
      <c r="BF123" s="203">
        <f>IF(N123="snížená",J123,0)</f>
        <v>0</v>
      </c>
      <c r="BG123" s="203">
        <f>IF(N123="zákl. přenesená",J123,0)</f>
        <v>0</v>
      </c>
      <c r="BH123" s="203">
        <f>IF(N123="sníž. přenesená",J123,0)</f>
        <v>0</v>
      </c>
      <c r="BI123" s="203">
        <f>IF(N123="nulová",J123,0)</f>
        <v>0</v>
      </c>
      <c r="BJ123" s="17" t="s">
        <v>81</v>
      </c>
      <c r="BK123" s="203">
        <f>ROUND(I123*H123,2)</f>
        <v>0</v>
      </c>
      <c r="BL123" s="17" t="s">
        <v>81</v>
      </c>
      <c r="BM123" s="202" t="s">
        <v>1284</v>
      </c>
    </row>
    <row r="124" spans="1:65" s="12" customFormat="1" ht="25.9" customHeight="1" x14ac:dyDescent="0.2">
      <c r="B124" s="175"/>
      <c r="C124" s="176"/>
      <c r="D124" s="177" t="s">
        <v>72</v>
      </c>
      <c r="E124" s="178" t="s">
        <v>450</v>
      </c>
      <c r="F124" s="178" t="s">
        <v>451</v>
      </c>
      <c r="G124" s="176"/>
      <c r="H124" s="176"/>
      <c r="I124" s="179"/>
      <c r="J124" s="180">
        <f>BK124</f>
        <v>0</v>
      </c>
      <c r="K124" s="176"/>
      <c r="L124" s="181"/>
      <c r="M124" s="182"/>
      <c r="N124" s="183"/>
      <c r="O124" s="183"/>
      <c r="P124" s="184">
        <f>SUM(P125:P128)</f>
        <v>0</v>
      </c>
      <c r="Q124" s="183"/>
      <c r="R124" s="184">
        <f>SUM(R125:R128)</f>
        <v>0</v>
      </c>
      <c r="S124" s="183"/>
      <c r="T124" s="185">
        <f>SUM(T125:T128)</f>
        <v>0</v>
      </c>
      <c r="AR124" s="186" t="s">
        <v>189</v>
      </c>
      <c r="AT124" s="187" t="s">
        <v>72</v>
      </c>
      <c r="AU124" s="187" t="s">
        <v>73</v>
      </c>
      <c r="AY124" s="186" t="s">
        <v>181</v>
      </c>
      <c r="BK124" s="188">
        <f>SUM(BK125:BK128)</f>
        <v>0</v>
      </c>
    </row>
    <row r="125" spans="1:65" s="2" customFormat="1" ht="33" customHeight="1" x14ac:dyDescent="0.2">
      <c r="A125" s="34"/>
      <c r="B125" s="35"/>
      <c r="C125" s="227" t="s">
        <v>198</v>
      </c>
      <c r="D125" s="227" t="s">
        <v>212</v>
      </c>
      <c r="E125" s="228" t="s">
        <v>1285</v>
      </c>
      <c r="F125" s="229" t="s">
        <v>1286</v>
      </c>
      <c r="G125" s="230" t="s">
        <v>222</v>
      </c>
      <c r="H125" s="231">
        <v>120</v>
      </c>
      <c r="I125" s="232"/>
      <c r="J125" s="233">
        <f>ROUND(I125*H125,2)</f>
        <v>0</v>
      </c>
      <c r="K125" s="229" t="s">
        <v>188</v>
      </c>
      <c r="L125" s="234"/>
      <c r="M125" s="235" t="s">
        <v>1</v>
      </c>
      <c r="N125" s="236" t="s">
        <v>38</v>
      </c>
      <c r="O125" s="71"/>
      <c r="P125" s="200">
        <f>O125*H125</f>
        <v>0</v>
      </c>
      <c r="Q125" s="200">
        <v>0</v>
      </c>
      <c r="R125" s="200">
        <f>Q125*H125</f>
        <v>0</v>
      </c>
      <c r="S125" s="200">
        <v>0</v>
      </c>
      <c r="T125" s="201">
        <f>S125*H125</f>
        <v>0</v>
      </c>
      <c r="U125" s="34"/>
      <c r="V125" s="34"/>
      <c r="W125" s="34"/>
      <c r="X125" s="34"/>
      <c r="Y125" s="34"/>
      <c r="Z125" s="34"/>
      <c r="AA125" s="34"/>
      <c r="AB125" s="34"/>
      <c r="AC125" s="34"/>
      <c r="AD125" s="34"/>
      <c r="AE125" s="34"/>
      <c r="AR125" s="202" t="s">
        <v>83</v>
      </c>
      <c r="AT125" s="202" t="s">
        <v>212</v>
      </c>
      <c r="AU125" s="202" t="s">
        <v>81</v>
      </c>
      <c r="AY125" s="17" t="s">
        <v>181</v>
      </c>
      <c r="BE125" s="203">
        <f>IF(N125="základní",J125,0)</f>
        <v>0</v>
      </c>
      <c r="BF125" s="203">
        <f>IF(N125="snížená",J125,0)</f>
        <v>0</v>
      </c>
      <c r="BG125" s="203">
        <f>IF(N125="zákl. přenesená",J125,0)</f>
        <v>0</v>
      </c>
      <c r="BH125" s="203">
        <f>IF(N125="sníž. přenesená",J125,0)</f>
        <v>0</v>
      </c>
      <c r="BI125" s="203">
        <f>IF(N125="nulová",J125,0)</f>
        <v>0</v>
      </c>
      <c r="BJ125" s="17" t="s">
        <v>81</v>
      </c>
      <c r="BK125" s="203">
        <f>ROUND(I125*H125,2)</f>
        <v>0</v>
      </c>
      <c r="BL125" s="17" t="s">
        <v>81</v>
      </c>
      <c r="BM125" s="202" t="s">
        <v>1287</v>
      </c>
    </row>
    <row r="126" spans="1:65" s="2" customFormat="1" ht="55.5" customHeight="1" x14ac:dyDescent="0.2">
      <c r="A126" s="34"/>
      <c r="B126" s="35"/>
      <c r="C126" s="191" t="s">
        <v>189</v>
      </c>
      <c r="D126" s="191" t="s">
        <v>184</v>
      </c>
      <c r="E126" s="192" t="s">
        <v>1288</v>
      </c>
      <c r="F126" s="193" t="s">
        <v>1289</v>
      </c>
      <c r="G126" s="194" t="s">
        <v>227</v>
      </c>
      <c r="H126" s="195">
        <v>2</v>
      </c>
      <c r="I126" s="196"/>
      <c r="J126" s="197">
        <f>ROUND(I126*H126,2)</f>
        <v>0</v>
      </c>
      <c r="K126" s="193" t="s">
        <v>188</v>
      </c>
      <c r="L126" s="39"/>
      <c r="M126" s="198" t="s">
        <v>1</v>
      </c>
      <c r="N126" s="199" t="s">
        <v>38</v>
      </c>
      <c r="O126" s="71"/>
      <c r="P126" s="200">
        <f>O126*H126</f>
        <v>0</v>
      </c>
      <c r="Q126" s="200">
        <v>0</v>
      </c>
      <c r="R126" s="200">
        <f>Q126*H126</f>
        <v>0</v>
      </c>
      <c r="S126" s="200">
        <v>0</v>
      </c>
      <c r="T126" s="201">
        <f>S126*H126</f>
        <v>0</v>
      </c>
      <c r="U126" s="34"/>
      <c r="V126" s="34"/>
      <c r="W126" s="34"/>
      <c r="X126" s="34"/>
      <c r="Y126" s="34"/>
      <c r="Z126" s="34"/>
      <c r="AA126" s="34"/>
      <c r="AB126" s="34"/>
      <c r="AC126" s="34"/>
      <c r="AD126" s="34"/>
      <c r="AE126" s="34"/>
      <c r="AR126" s="202" t="s">
        <v>81</v>
      </c>
      <c r="AT126" s="202" t="s">
        <v>184</v>
      </c>
      <c r="AU126" s="202" t="s">
        <v>81</v>
      </c>
      <c r="AY126" s="17" t="s">
        <v>181</v>
      </c>
      <c r="BE126" s="203">
        <f>IF(N126="základní",J126,0)</f>
        <v>0</v>
      </c>
      <c r="BF126" s="203">
        <f>IF(N126="snížená",J126,0)</f>
        <v>0</v>
      </c>
      <c r="BG126" s="203">
        <f>IF(N126="zákl. přenesená",J126,0)</f>
        <v>0</v>
      </c>
      <c r="BH126" s="203">
        <f>IF(N126="sníž. přenesená",J126,0)</f>
        <v>0</v>
      </c>
      <c r="BI126" s="203">
        <f>IF(N126="nulová",J126,0)</f>
        <v>0</v>
      </c>
      <c r="BJ126" s="17" t="s">
        <v>81</v>
      </c>
      <c r="BK126" s="203">
        <f>ROUND(I126*H126,2)</f>
        <v>0</v>
      </c>
      <c r="BL126" s="17" t="s">
        <v>81</v>
      </c>
      <c r="BM126" s="202" t="s">
        <v>1290</v>
      </c>
    </row>
    <row r="127" spans="1:65" s="2" customFormat="1" ht="21.75" customHeight="1" x14ac:dyDescent="0.2">
      <c r="A127" s="34"/>
      <c r="B127" s="35"/>
      <c r="C127" s="191" t="s">
        <v>182</v>
      </c>
      <c r="D127" s="191" t="s">
        <v>184</v>
      </c>
      <c r="E127" s="192" t="s">
        <v>1291</v>
      </c>
      <c r="F127" s="193" t="s">
        <v>1292</v>
      </c>
      <c r="G127" s="194" t="s">
        <v>227</v>
      </c>
      <c r="H127" s="195">
        <v>2</v>
      </c>
      <c r="I127" s="196"/>
      <c r="J127" s="197">
        <f>ROUND(I127*H127,2)</f>
        <v>0</v>
      </c>
      <c r="K127" s="193" t="s">
        <v>188</v>
      </c>
      <c r="L127" s="39"/>
      <c r="M127" s="198" t="s">
        <v>1</v>
      </c>
      <c r="N127" s="199" t="s">
        <v>38</v>
      </c>
      <c r="O127" s="71"/>
      <c r="P127" s="200">
        <f>O127*H127</f>
        <v>0</v>
      </c>
      <c r="Q127" s="200">
        <v>0</v>
      </c>
      <c r="R127" s="200">
        <f>Q127*H127</f>
        <v>0</v>
      </c>
      <c r="S127" s="200">
        <v>0</v>
      </c>
      <c r="T127" s="201">
        <f>S127*H127</f>
        <v>0</v>
      </c>
      <c r="U127" s="34"/>
      <c r="V127" s="34"/>
      <c r="W127" s="34"/>
      <c r="X127" s="34"/>
      <c r="Y127" s="34"/>
      <c r="Z127" s="34"/>
      <c r="AA127" s="34"/>
      <c r="AB127" s="34"/>
      <c r="AC127" s="34"/>
      <c r="AD127" s="34"/>
      <c r="AE127" s="34"/>
      <c r="AR127" s="202" t="s">
        <v>81</v>
      </c>
      <c r="AT127" s="202" t="s">
        <v>184</v>
      </c>
      <c r="AU127" s="202" t="s">
        <v>81</v>
      </c>
      <c r="AY127" s="17" t="s">
        <v>181</v>
      </c>
      <c r="BE127" s="203">
        <f>IF(N127="základní",J127,0)</f>
        <v>0</v>
      </c>
      <c r="BF127" s="203">
        <f>IF(N127="snížená",J127,0)</f>
        <v>0</v>
      </c>
      <c r="BG127" s="203">
        <f>IF(N127="zákl. přenesená",J127,0)</f>
        <v>0</v>
      </c>
      <c r="BH127" s="203">
        <f>IF(N127="sníž. přenesená",J127,0)</f>
        <v>0</v>
      </c>
      <c r="BI127" s="203">
        <f>IF(N127="nulová",J127,0)</f>
        <v>0</v>
      </c>
      <c r="BJ127" s="17" t="s">
        <v>81</v>
      </c>
      <c r="BK127" s="203">
        <f>ROUND(I127*H127,2)</f>
        <v>0</v>
      </c>
      <c r="BL127" s="17" t="s">
        <v>81</v>
      </c>
      <c r="BM127" s="202" t="s">
        <v>1293</v>
      </c>
    </row>
    <row r="128" spans="1:65" s="2" customFormat="1" ht="21.75" customHeight="1" x14ac:dyDescent="0.2">
      <c r="A128" s="34"/>
      <c r="B128" s="35"/>
      <c r="C128" s="191" t="s">
        <v>219</v>
      </c>
      <c r="D128" s="191" t="s">
        <v>184</v>
      </c>
      <c r="E128" s="192" t="s">
        <v>1294</v>
      </c>
      <c r="F128" s="193" t="s">
        <v>1295</v>
      </c>
      <c r="G128" s="194" t="s">
        <v>227</v>
      </c>
      <c r="H128" s="195">
        <v>2</v>
      </c>
      <c r="I128" s="196"/>
      <c r="J128" s="197">
        <f>ROUND(I128*H128,2)</f>
        <v>0</v>
      </c>
      <c r="K128" s="193" t="s">
        <v>188</v>
      </c>
      <c r="L128" s="39"/>
      <c r="M128" s="255" t="s">
        <v>1</v>
      </c>
      <c r="N128" s="256" t="s">
        <v>38</v>
      </c>
      <c r="O128" s="252"/>
      <c r="P128" s="253">
        <f>O128*H128</f>
        <v>0</v>
      </c>
      <c r="Q128" s="253">
        <v>0</v>
      </c>
      <c r="R128" s="253">
        <f>Q128*H128</f>
        <v>0</v>
      </c>
      <c r="S128" s="253">
        <v>0</v>
      </c>
      <c r="T128" s="254">
        <f>S128*H128</f>
        <v>0</v>
      </c>
      <c r="U128" s="34"/>
      <c r="V128" s="34"/>
      <c r="W128" s="34"/>
      <c r="X128" s="34"/>
      <c r="Y128" s="34"/>
      <c r="Z128" s="34"/>
      <c r="AA128" s="34"/>
      <c r="AB128" s="34"/>
      <c r="AC128" s="34"/>
      <c r="AD128" s="34"/>
      <c r="AE128" s="34"/>
      <c r="AR128" s="202" t="s">
        <v>81</v>
      </c>
      <c r="AT128" s="202" t="s">
        <v>184</v>
      </c>
      <c r="AU128" s="202" t="s">
        <v>81</v>
      </c>
      <c r="AY128" s="17" t="s">
        <v>181</v>
      </c>
      <c r="BE128" s="203">
        <f>IF(N128="základní",J128,0)</f>
        <v>0</v>
      </c>
      <c r="BF128" s="203">
        <f>IF(N128="snížená",J128,0)</f>
        <v>0</v>
      </c>
      <c r="BG128" s="203">
        <f>IF(N128="zákl. přenesená",J128,0)</f>
        <v>0</v>
      </c>
      <c r="BH128" s="203">
        <f>IF(N128="sníž. přenesená",J128,0)</f>
        <v>0</v>
      </c>
      <c r="BI128" s="203">
        <f>IF(N128="nulová",J128,0)</f>
        <v>0</v>
      </c>
      <c r="BJ128" s="17" t="s">
        <v>81</v>
      </c>
      <c r="BK128" s="203">
        <f>ROUND(I128*H128,2)</f>
        <v>0</v>
      </c>
      <c r="BL128" s="17" t="s">
        <v>81</v>
      </c>
      <c r="BM128" s="202" t="s">
        <v>1296</v>
      </c>
    </row>
    <row r="129" spans="1:31" s="2" customFormat="1" ht="6.95" customHeight="1" x14ac:dyDescent="0.2">
      <c r="A129" s="34"/>
      <c r="B129" s="54"/>
      <c r="C129" s="55"/>
      <c r="D129" s="55"/>
      <c r="E129" s="55"/>
      <c r="F129" s="55"/>
      <c r="G129" s="55"/>
      <c r="H129" s="55"/>
      <c r="I129" s="55"/>
      <c r="J129" s="55"/>
      <c r="K129" s="55"/>
      <c r="L129" s="39"/>
      <c r="M129" s="34"/>
      <c r="O129" s="34"/>
      <c r="P129" s="34"/>
      <c r="Q129" s="34"/>
      <c r="R129" s="34"/>
      <c r="S129" s="34"/>
      <c r="T129" s="34"/>
      <c r="U129" s="34"/>
      <c r="V129" s="34"/>
      <c r="W129" s="34"/>
      <c r="X129" s="34"/>
      <c r="Y129" s="34"/>
      <c r="Z129" s="34"/>
      <c r="AA129" s="34"/>
      <c r="AB129" s="34"/>
      <c r="AC129" s="34"/>
      <c r="AD129" s="34"/>
      <c r="AE129" s="34"/>
    </row>
  </sheetData>
  <sheetProtection algorithmName="SHA-512" hashValue="zpN4I0PSkPQbOk0PE3mueMhOh9pFhSvvIOJAzEJI6qLBlsY369+iqn6Q/Z/tv5Hj7P2Prkip5htvfhdewe+agg==" saltValue="LRBYspdbawLmT/07khPZKQ==" spinCount="100000" sheet="1" objects="1" scenarios="1" formatColumns="0" formatRows="0" autoFilter="0"/>
  <autoFilter ref="C120:K128" xr:uid="{00000000-0009-0000-0000-000012000000}"/>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365"/>
  <sheetViews>
    <sheetView showGridLines="0" tabSelected="1" topLeftCell="A283" workbookViewId="0">
      <selection activeCell="I231" sqref="I231"/>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95"/>
      <c r="M2" s="295"/>
      <c r="N2" s="295"/>
      <c r="O2" s="295"/>
      <c r="P2" s="295"/>
      <c r="Q2" s="295"/>
      <c r="R2" s="295"/>
      <c r="S2" s="295"/>
      <c r="T2" s="295"/>
      <c r="U2" s="295"/>
      <c r="V2" s="295"/>
      <c r="AT2" s="17" t="s">
        <v>82</v>
      </c>
    </row>
    <row r="3" spans="1:46" s="1" customFormat="1" ht="6.95" customHeight="1" x14ac:dyDescent="0.2">
      <c r="B3" s="115"/>
      <c r="C3" s="116"/>
      <c r="D3" s="116"/>
      <c r="E3" s="116"/>
      <c r="F3" s="116"/>
      <c r="G3" s="116"/>
      <c r="H3" s="116"/>
      <c r="I3" s="116"/>
      <c r="J3" s="116"/>
      <c r="K3" s="116"/>
      <c r="L3" s="20"/>
      <c r="AT3" s="17" t="s">
        <v>83</v>
      </c>
    </row>
    <row r="4" spans="1:46" s="1" customFormat="1" ht="24.95" customHeight="1" x14ac:dyDescent="0.2">
      <c r="B4" s="20"/>
      <c r="D4" s="117" t="s">
        <v>155</v>
      </c>
      <c r="L4" s="20"/>
      <c r="M4" s="118" t="s">
        <v>10</v>
      </c>
      <c r="AT4" s="17" t="s">
        <v>4</v>
      </c>
    </row>
    <row r="5" spans="1:46" s="1" customFormat="1" ht="6.95" customHeight="1" x14ac:dyDescent="0.2">
      <c r="B5" s="20"/>
      <c r="L5" s="20"/>
    </row>
    <row r="6" spans="1:46" s="1" customFormat="1" ht="12" customHeight="1" x14ac:dyDescent="0.2">
      <c r="B6" s="20"/>
      <c r="D6" s="119" t="s">
        <v>16</v>
      </c>
      <c r="L6" s="20"/>
    </row>
    <row r="7" spans="1:46" s="1" customFormat="1" ht="16.5" customHeight="1" x14ac:dyDescent="0.2">
      <c r="B7" s="20"/>
      <c r="E7" s="311" t="str">
        <f>'Rekapitulace stavby'!K6</f>
        <v>16 -Oprava trati v úseku Praha Smíchov - Beroun Závodí</v>
      </c>
      <c r="F7" s="312"/>
      <c r="G7" s="312"/>
      <c r="H7" s="312"/>
      <c r="L7" s="20"/>
    </row>
    <row r="8" spans="1:46" s="2" customFormat="1" ht="12" customHeight="1" x14ac:dyDescent="0.2">
      <c r="A8" s="34"/>
      <c r="B8" s="39"/>
      <c r="C8" s="34"/>
      <c r="D8" s="119" t="s">
        <v>156</v>
      </c>
      <c r="E8" s="34"/>
      <c r="F8" s="34"/>
      <c r="G8" s="34"/>
      <c r="H8" s="34"/>
      <c r="I8" s="34"/>
      <c r="J8" s="34"/>
      <c r="K8" s="34"/>
      <c r="L8" s="51"/>
      <c r="S8" s="34"/>
      <c r="T8" s="34"/>
      <c r="U8" s="34"/>
      <c r="V8" s="34"/>
      <c r="W8" s="34"/>
      <c r="X8" s="34"/>
      <c r="Y8" s="34"/>
      <c r="Z8" s="34"/>
      <c r="AA8" s="34"/>
      <c r="AB8" s="34"/>
      <c r="AC8" s="34"/>
      <c r="AD8" s="34"/>
      <c r="AE8" s="34"/>
    </row>
    <row r="9" spans="1:46" s="2" customFormat="1" ht="16.5" customHeight="1" x14ac:dyDescent="0.2">
      <c r="A9" s="34"/>
      <c r="B9" s="39"/>
      <c r="C9" s="34"/>
      <c r="D9" s="34"/>
      <c r="E9" s="313" t="s">
        <v>157</v>
      </c>
      <c r="F9" s="314"/>
      <c r="G9" s="314"/>
      <c r="H9" s="314"/>
      <c r="I9" s="34"/>
      <c r="J9" s="34"/>
      <c r="K9" s="34"/>
      <c r="L9" s="51"/>
      <c r="S9" s="34"/>
      <c r="T9" s="34"/>
      <c r="U9" s="34"/>
      <c r="V9" s="34"/>
      <c r="W9" s="34"/>
      <c r="X9" s="34"/>
      <c r="Y9" s="34"/>
      <c r="Z9" s="34"/>
      <c r="AA9" s="34"/>
      <c r="AB9" s="34"/>
      <c r="AC9" s="34"/>
      <c r="AD9" s="34"/>
      <c r="AE9" s="34"/>
    </row>
    <row r="10" spans="1:46" s="2" customFormat="1" x14ac:dyDescent="0.2">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x14ac:dyDescent="0.2">
      <c r="A11" s="34"/>
      <c r="B11" s="39"/>
      <c r="C11" s="34"/>
      <c r="D11" s="119" t="s">
        <v>18</v>
      </c>
      <c r="E11" s="34"/>
      <c r="F11" s="110" t="s">
        <v>1</v>
      </c>
      <c r="G11" s="34"/>
      <c r="H11" s="34"/>
      <c r="I11" s="119" t="s">
        <v>19</v>
      </c>
      <c r="J11" s="110" t="s">
        <v>1</v>
      </c>
      <c r="K11" s="34"/>
      <c r="L11" s="51"/>
      <c r="S11" s="34"/>
      <c r="T11" s="34"/>
      <c r="U11" s="34"/>
      <c r="V11" s="34"/>
      <c r="W11" s="34"/>
      <c r="X11" s="34"/>
      <c r="Y11" s="34"/>
      <c r="Z11" s="34"/>
      <c r="AA11" s="34"/>
      <c r="AB11" s="34"/>
      <c r="AC11" s="34"/>
      <c r="AD11" s="34"/>
      <c r="AE11" s="34"/>
    </row>
    <row r="12" spans="1:46" s="2" customFormat="1" ht="12" customHeight="1" x14ac:dyDescent="0.2">
      <c r="A12" s="34"/>
      <c r="B12" s="39"/>
      <c r="C12" s="34"/>
      <c r="D12" s="119" t="s">
        <v>20</v>
      </c>
      <c r="E12" s="34"/>
      <c r="F12" s="110" t="s">
        <v>21</v>
      </c>
      <c r="G12" s="34"/>
      <c r="H12" s="34"/>
      <c r="I12" s="119" t="s">
        <v>22</v>
      </c>
      <c r="J12" s="120" t="str">
        <f>'Rekapitulace stavby'!AN8</f>
        <v>4. 4. 2022</v>
      </c>
      <c r="K12" s="34"/>
      <c r="L12" s="51"/>
      <c r="S12" s="34"/>
      <c r="T12" s="34"/>
      <c r="U12" s="34"/>
      <c r="V12" s="34"/>
      <c r="W12" s="34"/>
      <c r="X12" s="34"/>
      <c r="Y12" s="34"/>
      <c r="Z12" s="34"/>
      <c r="AA12" s="34"/>
      <c r="AB12" s="34"/>
      <c r="AC12" s="34"/>
      <c r="AD12" s="34"/>
      <c r="AE12" s="34"/>
    </row>
    <row r="13" spans="1:46" s="2" customFormat="1" ht="10.9" customHeight="1" x14ac:dyDescent="0.2">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x14ac:dyDescent="0.2">
      <c r="A14" s="34"/>
      <c r="B14" s="39"/>
      <c r="C14" s="34"/>
      <c r="D14" s="119" t="s">
        <v>24</v>
      </c>
      <c r="E14" s="34"/>
      <c r="F14" s="34"/>
      <c r="G14" s="34"/>
      <c r="H14" s="34"/>
      <c r="I14" s="119" t="s">
        <v>25</v>
      </c>
      <c r="J14" s="110" t="str">
        <f>IF('Rekapitulace stavby'!AN10="","",'Rekapitulace stavby'!AN10)</f>
        <v/>
      </c>
      <c r="K14" s="34"/>
      <c r="L14" s="51"/>
      <c r="S14" s="34"/>
      <c r="T14" s="34"/>
      <c r="U14" s="34"/>
      <c r="V14" s="34"/>
      <c r="W14" s="34"/>
      <c r="X14" s="34"/>
      <c r="Y14" s="34"/>
      <c r="Z14" s="34"/>
      <c r="AA14" s="34"/>
      <c r="AB14" s="34"/>
      <c r="AC14" s="34"/>
      <c r="AD14" s="34"/>
      <c r="AE14" s="34"/>
    </row>
    <row r="15" spans="1:46" s="2" customFormat="1" ht="18" customHeight="1" x14ac:dyDescent="0.2">
      <c r="A15" s="34"/>
      <c r="B15" s="39"/>
      <c r="C15" s="34"/>
      <c r="D15" s="34"/>
      <c r="E15" s="110" t="str">
        <f>IF('Rekapitulace stavby'!E11="","",'Rekapitulace stavby'!E11)</f>
        <v xml:space="preserve"> </v>
      </c>
      <c r="F15" s="34"/>
      <c r="G15" s="34"/>
      <c r="H15" s="34"/>
      <c r="I15" s="119" t="s">
        <v>26</v>
      </c>
      <c r="J15" s="110" t="str">
        <f>IF('Rekapitulace stavby'!AN11="","",'Rekapitulace stavby'!AN11)</f>
        <v/>
      </c>
      <c r="K15" s="34"/>
      <c r="L15" s="51"/>
      <c r="S15" s="34"/>
      <c r="T15" s="34"/>
      <c r="U15" s="34"/>
      <c r="V15" s="34"/>
      <c r="W15" s="34"/>
      <c r="X15" s="34"/>
      <c r="Y15" s="34"/>
      <c r="Z15" s="34"/>
      <c r="AA15" s="34"/>
      <c r="AB15" s="34"/>
      <c r="AC15" s="34"/>
      <c r="AD15" s="34"/>
      <c r="AE15" s="34"/>
    </row>
    <row r="16" spans="1:46" s="2" customFormat="1" ht="6.95" customHeight="1" x14ac:dyDescent="0.2">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x14ac:dyDescent="0.2">
      <c r="A17" s="34"/>
      <c r="B17" s="39"/>
      <c r="C17" s="34"/>
      <c r="D17" s="119" t="s">
        <v>27</v>
      </c>
      <c r="E17" s="34"/>
      <c r="F17" s="34"/>
      <c r="G17" s="34"/>
      <c r="H17" s="34"/>
      <c r="I17" s="119"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x14ac:dyDescent="0.2">
      <c r="A18" s="34"/>
      <c r="B18" s="39"/>
      <c r="C18" s="34"/>
      <c r="D18" s="34"/>
      <c r="E18" s="315" t="str">
        <f>'Rekapitulace stavby'!E14</f>
        <v>Vyplň údaj</v>
      </c>
      <c r="F18" s="316"/>
      <c r="G18" s="316"/>
      <c r="H18" s="316"/>
      <c r="I18" s="119" t="s">
        <v>26</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x14ac:dyDescent="0.2">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x14ac:dyDescent="0.2">
      <c r="A20" s="34"/>
      <c r="B20" s="39"/>
      <c r="C20" s="34"/>
      <c r="D20" s="119" t="s">
        <v>29</v>
      </c>
      <c r="E20" s="34"/>
      <c r="F20" s="34"/>
      <c r="G20" s="34"/>
      <c r="H20" s="34"/>
      <c r="I20" s="119" t="s">
        <v>25</v>
      </c>
      <c r="J20" s="110"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x14ac:dyDescent="0.2">
      <c r="A21" s="34"/>
      <c r="B21" s="39"/>
      <c r="C21" s="34"/>
      <c r="D21" s="34"/>
      <c r="E21" s="110" t="str">
        <f>IF('Rekapitulace stavby'!E17="","",'Rekapitulace stavby'!E17)</f>
        <v xml:space="preserve"> </v>
      </c>
      <c r="F21" s="34"/>
      <c r="G21" s="34"/>
      <c r="H21" s="34"/>
      <c r="I21" s="119" t="s">
        <v>26</v>
      </c>
      <c r="J21" s="110" t="str">
        <f>IF('Rekapitulace stavby'!AN17="","",'Rekapitulace stavby'!AN17)</f>
        <v/>
      </c>
      <c r="K21" s="34"/>
      <c r="L21" s="51"/>
      <c r="S21" s="34"/>
      <c r="T21" s="34"/>
      <c r="U21" s="34"/>
      <c r="V21" s="34"/>
      <c r="W21" s="34"/>
      <c r="X21" s="34"/>
      <c r="Y21" s="34"/>
      <c r="Z21" s="34"/>
      <c r="AA21" s="34"/>
      <c r="AB21" s="34"/>
      <c r="AC21" s="34"/>
      <c r="AD21" s="34"/>
      <c r="AE21" s="34"/>
    </row>
    <row r="22" spans="1:31" s="2" customFormat="1" ht="6.95" customHeight="1" x14ac:dyDescent="0.2">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x14ac:dyDescent="0.2">
      <c r="A23" s="34"/>
      <c r="B23" s="39"/>
      <c r="C23" s="34"/>
      <c r="D23" s="119" t="s">
        <v>31</v>
      </c>
      <c r="E23" s="34"/>
      <c r="F23" s="34"/>
      <c r="G23" s="34"/>
      <c r="H23" s="34"/>
      <c r="I23" s="119" t="s">
        <v>25</v>
      </c>
      <c r="J23" s="110"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x14ac:dyDescent="0.2">
      <c r="A24" s="34"/>
      <c r="B24" s="39"/>
      <c r="C24" s="34"/>
      <c r="D24" s="34"/>
      <c r="E24" s="110" t="str">
        <f>IF('Rekapitulace stavby'!E20="","",'Rekapitulace stavby'!E20)</f>
        <v xml:space="preserve"> </v>
      </c>
      <c r="F24" s="34"/>
      <c r="G24" s="34"/>
      <c r="H24" s="34"/>
      <c r="I24" s="119" t="s">
        <v>26</v>
      </c>
      <c r="J24" s="110" t="str">
        <f>IF('Rekapitulace stavby'!AN20="","",'Rekapitulace stavby'!AN20)</f>
        <v/>
      </c>
      <c r="K24" s="34"/>
      <c r="L24" s="51"/>
      <c r="S24" s="34"/>
      <c r="T24" s="34"/>
      <c r="U24" s="34"/>
      <c r="V24" s="34"/>
      <c r="W24" s="34"/>
      <c r="X24" s="34"/>
      <c r="Y24" s="34"/>
      <c r="Z24" s="34"/>
      <c r="AA24" s="34"/>
      <c r="AB24" s="34"/>
      <c r="AC24" s="34"/>
      <c r="AD24" s="34"/>
      <c r="AE24" s="34"/>
    </row>
    <row r="25" spans="1:31" s="2" customFormat="1" ht="6.95" customHeight="1" x14ac:dyDescent="0.2">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x14ac:dyDescent="0.2">
      <c r="A26" s="34"/>
      <c r="B26" s="39"/>
      <c r="C26" s="34"/>
      <c r="D26" s="119" t="s">
        <v>32</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x14ac:dyDescent="0.2">
      <c r="A27" s="121"/>
      <c r="B27" s="122"/>
      <c r="C27" s="121"/>
      <c r="D27" s="121"/>
      <c r="E27" s="317" t="s">
        <v>1</v>
      </c>
      <c r="F27" s="317"/>
      <c r="G27" s="317"/>
      <c r="H27" s="317"/>
      <c r="I27" s="121"/>
      <c r="J27" s="121"/>
      <c r="K27" s="121"/>
      <c r="L27" s="123"/>
      <c r="S27" s="121"/>
      <c r="T27" s="121"/>
      <c r="U27" s="121"/>
      <c r="V27" s="121"/>
      <c r="W27" s="121"/>
      <c r="X27" s="121"/>
      <c r="Y27" s="121"/>
      <c r="Z27" s="121"/>
      <c r="AA27" s="121"/>
      <c r="AB27" s="121"/>
      <c r="AC27" s="121"/>
      <c r="AD27" s="121"/>
      <c r="AE27" s="121"/>
    </row>
    <row r="28" spans="1:31" s="2" customFormat="1" ht="6.95" customHeight="1" x14ac:dyDescent="0.2">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x14ac:dyDescent="0.2">
      <c r="A29" s="34"/>
      <c r="B29" s="39"/>
      <c r="C29" s="34"/>
      <c r="D29" s="124"/>
      <c r="E29" s="124"/>
      <c r="F29" s="124"/>
      <c r="G29" s="124"/>
      <c r="H29" s="124"/>
      <c r="I29" s="124"/>
      <c r="J29" s="124"/>
      <c r="K29" s="124"/>
      <c r="L29" s="51"/>
      <c r="S29" s="34"/>
      <c r="T29" s="34"/>
      <c r="U29" s="34"/>
      <c r="V29" s="34"/>
      <c r="W29" s="34"/>
      <c r="X29" s="34"/>
      <c r="Y29" s="34"/>
      <c r="Z29" s="34"/>
      <c r="AA29" s="34"/>
      <c r="AB29" s="34"/>
      <c r="AC29" s="34"/>
      <c r="AD29" s="34"/>
      <c r="AE29" s="34"/>
    </row>
    <row r="30" spans="1:31" s="2" customFormat="1" ht="25.35" customHeight="1" x14ac:dyDescent="0.2">
      <c r="A30" s="34"/>
      <c r="B30" s="39"/>
      <c r="C30" s="34"/>
      <c r="D30" s="125" t="s">
        <v>33</v>
      </c>
      <c r="E30" s="34"/>
      <c r="F30" s="34"/>
      <c r="G30" s="34"/>
      <c r="H30" s="34"/>
      <c r="I30" s="34"/>
      <c r="J30" s="126">
        <f>ROUND(J119, 2)</f>
        <v>0</v>
      </c>
      <c r="K30" s="34"/>
      <c r="L30" s="51"/>
      <c r="S30" s="34"/>
      <c r="T30" s="34"/>
      <c r="U30" s="34"/>
      <c r="V30" s="34"/>
      <c r="W30" s="34"/>
      <c r="X30" s="34"/>
      <c r="Y30" s="34"/>
      <c r="Z30" s="34"/>
      <c r="AA30" s="34"/>
      <c r="AB30" s="34"/>
      <c r="AC30" s="34"/>
      <c r="AD30" s="34"/>
      <c r="AE30" s="34"/>
    </row>
    <row r="31" spans="1:31" s="2" customFormat="1" ht="6.95" customHeight="1" x14ac:dyDescent="0.2">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14.45" customHeight="1" x14ac:dyDescent="0.2">
      <c r="A32" s="34"/>
      <c r="B32" s="39"/>
      <c r="C32" s="34"/>
      <c r="D32" s="34"/>
      <c r="E32" s="34"/>
      <c r="F32" s="127" t="s">
        <v>35</v>
      </c>
      <c r="G32" s="34"/>
      <c r="H32" s="34"/>
      <c r="I32" s="127" t="s">
        <v>34</v>
      </c>
      <c r="J32" s="127" t="s">
        <v>36</v>
      </c>
      <c r="K32" s="34"/>
      <c r="L32" s="51"/>
      <c r="S32" s="34"/>
      <c r="T32" s="34"/>
      <c r="U32" s="34"/>
      <c r="V32" s="34"/>
      <c r="W32" s="34"/>
      <c r="X32" s="34"/>
      <c r="Y32" s="34"/>
      <c r="Z32" s="34"/>
      <c r="AA32" s="34"/>
      <c r="AB32" s="34"/>
      <c r="AC32" s="34"/>
      <c r="AD32" s="34"/>
      <c r="AE32" s="34"/>
    </row>
    <row r="33" spans="1:31" s="2" customFormat="1" ht="14.45" customHeight="1" x14ac:dyDescent="0.2">
      <c r="A33" s="34"/>
      <c r="B33" s="39"/>
      <c r="C33" s="34"/>
      <c r="D33" s="128" t="s">
        <v>37</v>
      </c>
      <c r="E33" s="119" t="s">
        <v>38</v>
      </c>
      <c r="F33" s="129">
        <f>ROUND((SUM(BE119:BE364)),  2)</f>
        <v>0</v>
      </c>
      <c r="G33" s="34"/>
      <c r="H33" s="34"/>
      <c r="I33" s="130">
        <v>0.21</v>
      </c>
      <c r="J33" s="129">
        <f>ROUND(((SUM(BE119:BE364))*I33),  2)</f>
        <v>0</v>
      </c>
      <c r="K33" s="34"/>
      <c r="L33" s="51"/>
      <c r="S33" s="34"/>
      <c r="T33" s="34"/>
      <c r="U33" s="34"/>
      <c r="V33" s="34"/>
      <c r="W33" s="34"/>
      <c r="X33" s="34"/>
      <c r="Y33" s="34"/>
      <c r="Z33" s="34"/>
      <c r="AA33" s="34"/>
      <c r="AB33" s="34"/>
      <c r="AC33" s="34"/>
      <c r="AD33" s="34"/>
      <c r="AE33" s="34"/>
    </row>
    <row r="34" spans="1:31" s="2" customFormat="1" ht="14.45" customHeight="1" x14ac:dyDescent="0.2">
      <c r="A34" s="34"/>
      <c r="B34" s="39"/>
      <c r="C34" s="34"/>
      <c r="D34" s="34"/>
      <c r="E34" s="119" t="s">
        <v>39</v>
      </c>
      <c r="F34" s="129">
        <f>ROUND((SUM(BF119:BF364)),  2)</f>
        <v>0</v>
      </c>
      <c r="G34" s="34"/>
      <c r="H34" s="34"/>
      <c r="I34" s="130">
        <v>0.15</v>
      </c>
      <c r="J34" s="129">
        <f>ROUND(((SUM(BF119:BF364))*I34),  2)</f>
        <v>0</v>
      </c>
      <c r="K34" s="34"/>
      <c r="L34" s="51"/>
      <c r="S34" s="34"/>
      <c r="T34" s="34"/>
      <c r="U34" s="34"/>
      <c r="V34" s="34"/>
      <c r="W34" s="34"/>
      <c r="X34" s="34"/>
      <c r="Y34" s="34"/>
      <c r="Z34" s="34"/>
      <c r="AA34" s="34"/>
      <c r="AB34" s="34"/>
      <c r="AC34" s="34"/>
      <c r="AD34" s="34"/>
      <c r="AE34" s="34"/>
    </row>
    <row r="35" spans="1:31" s="2" customFormat="1" ht="14.45" hidden="1" customHeight="1" x14ac:dyDescent="0.2">
      <c r="A35" s="34"/>
      <c r="B35" s="39"/>
      <c r="C35" s="34"/>
      <c r="D35" s="34"/>
      <c r="E35" s="119" t="s">
        <v>40</v>
      </c>
      <c r="F35" s="129">
        <f>ROUND((SUM(BG119:BG364)),  2)</f>
        <v>0</v>
      </c>
      <c r="G35" s="34"/>
      <c r="H35" s="34"/>
      <c r="I35" s="130">
        <v>0.21</v>
      </c>
      <c r="J35" s="129">
        <f>0</f>
        <v>0</v>
      </c>
      <c r="K35" s="34"/>
      <c r="L35" s="51"/>
      <c r="S35" s="34"/>
      <c r="T35" s="34"/>
      <c r="U35" s="34"/>
      <c r="V35" s="34"/>
      <c r="W35" s="34"/>
      <c r="X35" s="34"/>
      <c r="Y35" s="34"/>
      <c r="Z35" s="34"/>
      <c r="AA35" s="34"/>
      <c r="AB35" s="34"/>
      <c r="AC35" s="34"/>
      <c r="AD35" s="34"/>
      <c r="AE35" s="34"/>
    </row>
    <row r="36" spans="1:31" s="2" customFormat="1" ht="14.45" hidden="1" customHeight="1" x14ac:dyDescent="0.2">
      <c r="A36" s="34"/>
      <c r="B36" s="39"/>
      <c r="C36" s="34"/>
      <c r="D36" s="34"/>
      <c r="E36" s="119" t="s">
        <v>41</v>
      </c>
      <c r="F36" s="129">
        <f>ROUND((SUM(BH119:BH364)),  2)</f>
        <v>0</v>
      </c>
      <c r="G36" s="34"/>
      <c r="H36" s="34"/>
      <c r="I36" s="130">
        <v>0.15</v>
      </c>
      <c r="J36" s="129">
        <f>0</f>
        <v>0</v>
      </c>
      <c r="K36" s="34"/>
      <c r="L36" s="51"/>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9" t="s">
        <v>42</v>
      </c>
      <c r="F37" s="129">
        <f>ROUND((SUM(BI119:BI364)),  2)</f>
        <v>0</v>
      </c>
      <c r="G37" s="34"/>
      <c r="H37" s="34"/>
      <c r="I37" s="130">
        <v>0</v>
      </c>
      <c r="J37" s="129">
        <f>0</f>
        <v>0</v>
      </c>
      <c r="K37" s="34"/>
      <c r="L37" s="51"/>
      <c r="S37" s="34"/>
      <c r="T37" s="34"/>
      <c r="U37" s="34"/>
      <c r="V37" s="34"/>
      <c r="W37" s="34"/>
      <c r="X37" s="34"/>
      <c r="Y37" s="34"/>
      <c r="Z37" s="34"/>
      <c r="AA37" s="34"/>
      <c r="AB37" s="34"/>
      <c r="AC37" s="34"/>
      <c r="AD37" s="34"/>
      <c r="AE37" s="34"/>
    </row>
    <row r="38" spans="1:31" s="2" customFormat="1" ht="6.95" customHeight="1" x14ac:dyDescent="0.2">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x14ac:dyDescent="0.2">
      <c r="A39" s="34"/>
      <c r="B39" s="39"/>
      <c r="C39" s="131"/>
      <c r="D39" s="132" t="s">
        <v>43</v>
      </c>
      <c r="E39" s="133"/>
      <c r="F39" s="133"/>
      <c r="G39" s="134" t="s">
        <v>44</v>
      </c>
      <c r="H39" s="135" t="s">
        <v>45</v>
      </c>
      <c r="I39" s="133"/>
      <c r="J39" s="136">
        <f>SUM(J30:J37)</f>
        <v>0</v>
      </c>
      <c r="K39" s="137"/>
      <c r="L39" s="51"/>
      <c r="S39" s="34"/>
      <c r="T39" s="34"/>
      <c r="U39" s="34"/>
      <c r="V39" s="34"/>
      <c r="W39" s="34"/>
      <c r="X39" s="34"/>
      <c r="Y39" s="34"/>
      <c r="Z39" s="34"/>
      <c r="AA39" s="34"/>
      <c r="AB39" s="34"/>
      <c r="AC39" s="34"/>
      <c r="AD39" s="34"/>
      <c r="AE39" s="34"/>
    </row>
    <row r="40" spans="1:31" s="2" customFormat="1" ht="14.45"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x14ac:dyDescent="0.2">
      <c r="B41" s="20"/>
      <c r="L41" s="20"/>
    </row>
    <row r="42" spans="1:31" s="1" customFormat="1" ht="14.45" customHeight="1" x14ac:dyDescent="0.2">
      <c r="B42" s="20"/>
      <c r="L42" s="20"/>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51"/>
      <c r="D50" s="138" t="s">
        <v>46</v>
      </c>
      <c r="E50" s="139"/>
      <c r="F50" s="139"/>
      <c r="G50" s="138" t="s">
        <v>47</v>
      </c>
      <c r="H50" s="139"/>
      <c r="I50" s="139"/>
      <c r="J50" s="139"/>
      <c r="K50" s="139"/>
      <c r="L50" s="51"/>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34"/>
      <c r="B61" s="39"/>
      <c r="C61" s="34"/>
      <c r="D61" s="140" t="s">
        <v>48</v>
      </c>
      <c r="E61" s="141"/>
      <c r="F61" s="142" t="s">
        <v>49</v>
      </c>
      <c r="G61" s="140" t="s">
        <v>48</v>
      </c>
      <c r="H61" s="141"/>
      <c r="I61" s="141"/>
      <c r="J61" s="143" t="s">
        <v>49</v>
      </c>
      <c r="K61" s="141"/>
      <c r="L61" s="51"/>
      <c r="S61" s="34"/>
      <c r="T61" s="34"/>
      <c r="U61" s="34"/>
      <c r="V61" s="34"/>
      <c r="W61" s="34"/>
      <c r="X61" s="34"/>
      <c r="Y61" s="34"/>
      <c r="Z61" s="34"/>
      <c r="AA61" s="34"/>
      <c r="AB61" s="34"/>
      <c r="AC61" s="34"/>
      <c r="AD61" s="34"/>
      <c r="AE61" s="34"/>
    </row>
    <row r="62" spans="1:31" x14ac:dyDescent="0.2">
      <c r="B62" s="20"/>
      <c r="L62" s="20"/>
    </row>
    <row r="63" spans="1:31" x14ac:dyDescent="0.2">
      <c r="B63" s="20"/>
      <c r="L63" s="20"/>
    </row>
    <row r="64" spans="1:31" x14ac:dyDescent="0.2">
      <c r="B64" s="20"/>
      <c r="L64" s="20"/>
    </row>
    <row r="65" spans="1:31" s="2" customFormat="1" ht="12.75" x14ac:dyDescent="0.2">
      <c r="A65" s="34"/>
      <c r="B65" s="39"/>
      <c r="C65" s="34"/>
      <c r="D65" s="138" t="s">
        <v>50</v>
      </c>
      <c r="E65" s="144"/>
      <c r="F65" s="144"/>
      <c r="G65" s="138" t="s">
        <v>51</v>
      </c>
      <c r="H65" s="144"/>
      <c r="I65" s="144"/>
      <c r="J65" s="144"/>
      <c r="K65" s="144"/>
      <c r="L65" s="51"/>
      <c r="S65" s="34"/>
      <c r="T65" s="34"/>
      <c r="U65" s="34"/>
      <c r="V65" s="34"/>
      <c r="W65" s="34"/>
      <c r="X65" s="34"/>
      <c r="Y65" s="34"/>
      <c r="Z65" s="34"/>
      <c r="AA65" s="34"/>
      <c r="AB65" s="34"/>
      <c r="AC65" s="34"/>
      <c r="AD65" s="34"/>
      <c r="AE65" s="34"/>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34"/>
      <c r="B76" s="39"/>
      <c r="C76" s="34"/>
      <c r="D76" s="140" t="s">
        <v>48</v>
      </c>
      <c r="E76" s="141"/>
      <c r="F76" s="142" t="s">
        <v>49</v>
      </c>
      <c r="G76" s="140" t="s">
        <v>48</v>
      </c>
      <c r="H76" s="141"/>
      <c r="I76" s="141"/>
      <c r="J76" s="143" t="s">
        <v>49</v>
      </c>
      <c r="K76" s="141"/>
      <c r="L76" s="51"/>
      <c r="S76" s="34"/>
      <c r="T76" s="34"/>
      <c r="U76" s="34"/>
      <c r="V76" s="34"/>
      <c r="W76" s="34"/>
      <c r="X76" s="34"/>
      <c r="Y76" s="34"/>
      <c r="Z76" s="34"/>
      <c r="AA76" s="34"/>
      <c r="AB76" s="34"/>
      <c r="AC76" s="34"/>
      <c r="AD76" s="34"/>
      <c r="AE76" s="34"/>
    </row>
    <row r="77" spans="1:31" s="2" customFormat="1" ht="14.45" customHeight="1" x14ac:dyDescent="0.2">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47" s="2" customFormat="1" ht="6.95" customHeight="1" x14ac:dyDescent="0.2">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47" s="2" customFormat="1" ht="24.95" customHeight="1" x14ac:dyDescent="0.2">
      <c r="A82" s="34"/>
      <c r="B82" s="35"/>
      <c r="C82" s="23" t="s">
        <v>158</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x14ac:dyDescent="0.2">
      <c r="A85" s="34"/>
      <c r="B85" s="35"/>
      <c r="C85" s="36"/>
      <c r="D85" s="36"/>
      <c r="E85" s="309" t="str">
        <f>E7</f>
        <v>16 -Oprava trati v úseku Praha Smíchov - Beroun Závodí</v>
      </c>
      <c r="F85" s="310"/>
      <c r="G85" s="310"/>
      <c r="H85" s="310"/>
      <c r="I85" s="36"/>
      <c r="J85" s="36"/>
      <c r="K85" s="36"/>
      <c r="L85" s="51"/>
      <c r="S85" s="34"/>
      <c r="T85" s="34"/>
      <c r="U85" s="34"/>
      <c r="V85" s="34"/>
      <c r="W85" s="34"/>
      <c r="X85" s="34"/>
      <c r="Y85" s="34"/>
      <c r="Z85" s="34"/>
      <c r="AA85" s="34"/>
      <c r="AB85" s="34"/>
      <c r="AC85" s="34"/>
      <c r="AD85" s="34"/>
      <c r="AE85" s="34"/>
    </row>
    <row r="86" spans="1:47" s="2" customFormat="1" ht="12" customHeight="1" x14ac:dyDescent="0.2">
      <c r="A86" s="34"/>
      <c r="B86" s="35"/>
      <c r="C86" s="29" t="s">
        <v>156</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x14ac:dyDescent="0.2">
      <c r="A87" s="34"/>
      <c r="B87" s="35"/>
      <c r="C87" s="36"/>
      <c r="D87" s="36"/>
      <c r="E87" s="270" t="str">
        <f>E9</f>
        <v>SO 01 - Oprava železničního svršku</v>
      </c>
      <c r="F87" s="308"/>
      <c r="G87" s="308"/>
      <c r="H87" s="308"/>
      <c r="I87" s="36"/>
      <c r="J87" s="36"/>
      <c r="K87" s="36"/>
      <c r="L87" s="51"/>
      <c r="S87" s="34"/>
      <c r="T87" s="34"/>
      <c r="U87" s="34"/>
      <c r="V87" s="34"/>
      <c r="W87" s="34"/>
      <c r="X87" s="34"/>
      <c r="Y87" s="34"/>
      <c r="Z87" s="34"/>
      <c r="AA87" s="34"/>
      <c r="AB87" s="34"/>
      <c r="AC87" s="34"/>
      <c r="AD87" s="34"/>
      <c r="AE87" s="34"/>
    </row>
    <row r="88" spans="1:47" s="2" customFormat="1" ht="6.95" customHeight="1" x14ac:dyDescent="0.2">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x14ac:dyDescent="0.2">
      <c r="A89" s="34"/>
      <c r="B89" s="35"/>
      <c r="C89" s="29" t="s">
        <v>20</v>
      </c>
      <c r="D89" s="36"/>
      <c r="E89" s="36"/>
      <c r="F89" s="27" t="str">
        <f>F12</f>
        <v xml:space="preserve"> </v>
      </c>
      <c r="G89" s="36"/>
      <c r="H89" s="36"/>
      <c r="I89" s="29" t="s">
        <v>22</v>
      </c>
      <c r="J89" s="66" t="str">
        <f>IF(J12="","",J12)</f>
        <v>4. 4. 2022</v>
      </c>
      <c r="K89" s="36"/>
      <c r="L89" s="51"/>
      <c r="S89" s="34"/>
      <c r="T89" s="34"/>
      <c r="U89" s="34"/>
      <c r="V89" s="34"/>
      <c r="W89" s="34"/>
      <c r="X89" s="34"/>
      <c r="Y89" s="34"/>
      <c r="Z89" s="34"/>
      <c r="AA89" s="34"/>
      <c r="AB89" s="34"/>
      <c r="AC89" s="34"/>
      <c r="AD89" s="34"/>
      <c r="AE89" s="34"/>
    </row>
    <row r="90" spans="1:47" s="2" customFormat="1" ht="6.95"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x14ac:dyDescent="0.2">
      <c r="A91" s="34"/>
      <c r="B91" s="35"/>
      <c r="C91" s="29" t="s">
        <v>24</v>
      </c>
      <c r="D91" s="36"/>
      <c r="E91" s="36"/>
      <c r="F91" s="27" t="str">
        <f>E15</f>
        <v xml:space="preserve"> </v>
      </c>
      <c r="G91" s="36"/>
      <c r="H91" s="36"/>
      <c r="I91" s="29" t="s">
        <v>29</v>
      </c>
      <c r="J91" s="32" t="str">
        <f>E21</f>
        <v xml:space="preserve"> </v>
      </c>
      <c r="K91" s="36"/>
      <c r="L91" s="51"/>
      <c r="S91" s="34"/>
      <c r="T91" s="34"/>
      <c r="U91" s="34"/>
      <c r="V91" s="34"/>
      <c r="W91" s="34"/>
      <c r="X91" s="34"/>
      <c r="Y91" s="34"/>
      <c r="Z91" s="34"/>
      <c r="AA91" s="34"/>
      <c r="AB91" s="34"/>
      <c r="AC91" s="34"/>
      <c r="AD91" s="34"/>
      <c r="AE91" s="34"/>
    </row>
    <row r="92" spans="1:47" s="2" customFormat="1" ht="15.2" customHeight="1" x14ac:dyDescent="0.2">
      <c r="A92" s="34"/>
      <c r="B92" s="35"/>
      <c r="C92" s="29" t="s">
        <v>27</v>
      </c>
      <c r="D92" s="36"/>
      <c r="E92" s="36"/>
      <c r="F92" s="27" t="str">
        <f>IF(E18="","",E18)</f>
        <v>Vyplň údaj</v>
      </c>
      <c r="G92" s="36"/>
      <c r="H92" s="36"/>
      <c r="I92" s="29" t="s">
        <v>31</v>
      </c>
      <c r="J92" s="32" t="str">
        <f>E24</f>
        <v xml:space="preserve"> </v>
      </c>
      <c r="K92" s="36"/>
      <c r="L92" s="51"/>
      <c r="S92" s="34"/>
      <c r="T92" s="34"/>
      <c r="U92" s="34"/>
      <c r="V92" s="34"/>
      <c r="W92" s="34"/>
      <c r="X92" s="34"/>
      <c r="Y92" s="34"/>
      <c r="Z92" s="34"/>
      <c r="AA92" s="34"/>
      <c r="AB92" s="34"/>
      <c r="AC92" s="34"/>
      <c r="AD92" s="34"/>
      <c r="AE92" s="34"/>
    </row>
    <row r="93" spans="1:47" s="2" customFormat="1" ht="10.35" customHeight="1" x14ac:dyDescent="0.2">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x14ac:dyDescent="0.2">
      <c r="A94" s="34"/>
      <c r="B94" s="35"/>
      <c r="C94" s="149" t="s">
        <v>159</v>
      </c>
      <c r="D94" s="150"/>
      <c r="E94" s="150"/>
      <c r="F94" s="150"/>
      <c r="G94" s="150"/>
      <c r="H94" s="150"/>
      <c r="I94" s="150"/>
      <c r="J94" s="151" t="s">
        <v>160</v>
      </c>
      <c r="K94" s="150"/>
      <c r="L94" s="51"/>
      <c r="S94" s="34"/>
      <c r="T94" s="34"/>
      <c r="U94" s="34"/>
      <c r="V94" s="34"/>
      <c r="W94" s="34"/>
      <c r="X94" s="34"/>
      <c r="Y94" s="34"/>
      <c r="Z94" s="34"/>
      <c r="AA94" s="34"/>
      <c r="AB94" s="34"/>
      <c r="AC94" s="34"/>
      <c r="AD94" s="34"/>
      <c r="AE94" s="34"/>
    </row>
    <row r="95" spans="1:47" s="2" customFormat="1" ht="10.35"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x14ac:dyDescent="0.2">
      <c r="A96" s="34"/>
      <c r="B96" s="35"/>
      <c r="C96" s="152" t="s">
        <v>161</v>
      </c>
      <c r="D96" s="36"/>
      <c r="E96" s="36"/>
      <c r="F96" s="36"/>
      <c r="G96" s="36"/>
      <c r="H96" s="36"/>
      <c r="I96" s="36"/>
      <c r="J96" s="84">
        <f>J119</f>
        <v>0</v>
      </c>
      <c r="K96" s="36"/>
      <c r="L96" s="51"/>
      <c r="S96" s="34"/>
      <c r="T96" s="34"/>
      <c r="U96" s="34"/>
      <c r="V96" s="34"/>
      <c r="W96" s="34"/>
      <c r="X96" s="34"/>
      <c r="Y96" s="34"/>
      <c r="Z96" s="34"/>
      <c r="AA96" s="34"/>
      <c r="AB96" s="34"/>
      <c r="AC96" s="34"/>
      <c r="AD96" s="34"/>
      <c r="AE96" s="34"/>
      <c r="AU96" s="17" t="s">
        <v>162</v>
      </c>
    </row>
    <row r="97" spans="1:31" s="9" customFormat="1" ht="24.95" customHeight="1" x14ac:dyDescent="0.2">
      <c r="B97" s="153"/>
      <c r="C97" s="154"/>
      <c r="D97" s="155" t="s">
        <v>163</v>
      </c>
      <c r="E97" s="156"/>
      <c r="F97" s="156"/>
      <c r="G97" s="156"/>
      <c r="H97" s="156"/>
      <c r="I97" s="156"/>
      <c r="J97" s="157">
        <f>J120</f>
        <v>0</v>
      </c>
      <c r="K97" s="154"/>
      <c r="L97" s="158"/>
    </row>
    <row r="98" spans="1:31" s="10" customFormat="1" ht="19.899999999999999" customHeight="1" x14ac:dyDescent="0.2">
      <c r="B98" s="159"/>
      <c r="C98" s="104"/>
      <c r="D98" s="160" t="s">
        <v>164</v>
      </c>
      <c r="E98" s="161"/>
      <c r="F98" s="161"/>
      <c r="G98" s="161"/>
      <c r="H98" s="161"/>
      <c r="I98" s="161"/>
      <c r="J98" s="162">
        <f>J121</f>
        <v>0</v>
      </c>
      <c r="K98" s="104"/>
      <c r="L98" s="163"/>
    </row>
    <row r="99" spans="1:31" s="9" customFormat="1" ht="24.95" customHeight="1" x14ac:dyDescent="0.2">
      <c r="B99" s="153"/>
      <c r="C99" s="154"/>
      <c r="D99" s="155" t="s">
        <v>165</v>
      </c>
      <c r="E99" s="156"/>
      <c r="F99" s="156"/>
      <c r="G99" s="156"/>
      <c r="H99" s="156"/>
      <c r="I99" s="156"/>
      <c r="J99" s="157">
        <f>J344</f>
        <v>0</v>
      </c>
      <c r="K99" s="154"/>
      <c r="L99" s="158"/>
    </row>
    <row r="100" spans="1:31" s="2" customFormat="1" ht="21.75" customHeight="1" x14ac:dyDescent="0.2">
      <c r="A100" s="34"/>
      <c r="B100" s="35"/>
      <c r="C100" s="36"/>
      <c r="D100" s="36"/>
      <c r="E100" s="36"/>
      <c r="F100" s="36"/>
      <c r="G100" s="36"/>
      <c r="H100" s="36"/>
      <c r="I100" s="36"/>
      <c r="J100" s="36"/>
      <c r="K100" s="36"/>
      <c r="L100" s="51"/>
      <c r="S100" s="34"/>
      <c r="T100" s="34"/>
      <c r="U100" s="34"/>
      <c r="V100" s="34"/>
      <c r="W100" s="34"/>
      <c r="X100" s="34"/>
      <c r="Y100" s="34"/>
      <c r="Z100" s="34"/>
      <c r="AA100" s="34"/>
      <c r="AB100" s="34"/>
      <c r="AC100" s="34"/>
      <c r="AD100" s="34"/>
      <c r="AE100" s="34"/>
    </row>
    <row r="101" spans="1:31" s="2" customFormat="1" ht="6.95" customHeight="1" x14ac:dyDescent="0.2">
      <c r="A101" s="34"/>
      <c r="B101" s="54"/>
      <c r="C101" s="55"/>
      <c r="D101" s="55"/>
      <c r="E101" s="55"/>
      <c r="F101" s="55"/>
      <c r="G101" s="55"/>
      <c r="H101" s="55"/>
      <c r="I101" s="55"/>
      <c r="J101" s="55"/>
      <c r="K101" s="55"/>
      <c r="L101" s="51"/>
      <c r="S101" s="34"/>
      <c r="T101" s="34"/>
      <c r="U101" s="34"/>
      <c r="V101" s="34"/>
      <c r="W101" s="34"/>
      <c r="X101" s="34"/>
      <c r="Y101" s="34"/>
      <c r="Z101" s="34"/>
      <c r="AA101" s="34"/>
      <c r="AB101" s="34"/>
      <c r="AC101" s="34"/>
      <c r="AD101" s="34"/>
      <c r="AE101" s="34"/>
    </row>
    <row r="105" spans="1:31" s="2" customFormat="1" ht="6.95" customHeight="1" x14ac:dyDescent="0.2">
      <c r="A105" s="34"/>
      <c r="B105" s="56"/>
      <c r="C105" s="57"/>
      <c r="D105" s="57"/>
      <c r="E105" s="57"/>
      <c r="F105" s="57"/>
      <c r="G105" s="57"/>
      <c r="H105" s="57"/>
      <c r="I105" s="57"/>
      <c r="J105" s="57"/>
      <c r="K105" s="57"/>
      <c r="L105" s="51"/>
      <c r="S105" s="34"/>
      <c r="T105" s="34"/>
      <c r="U105" s="34"/>
      <c r="V105" s="34"/>
      <c r="W105" s="34"/>
      <c r="X105" s="34"/>
      <c r="Y105" s="34"/>
      <c r="Z105" s="34"/>
      <c r="AA105" s="34"/>
      <c r="AB105" s="34"/>
      <c r="AC105" s="34"/>
      <c r="AD105" s="34"/>
      <c r="AE105" s="34"/>
    </row>
    <row r="106" spans="1:31" s="2" customFormat="1" ht="24.95" customHeight="1" x14ac:dyDescent="0.2">
      <c r="A106" s="34"/>
      <c r="B106" s="35"/>
      <c r="C106" s="23" t="s">
        <v>166</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6.95" customHeight="1" x14ac:dyDescent="0.2">
      <c r="A107" s="34"/>
      <c r="B107" s="35"/>
      <c r="C107" s="36"/>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12" customHeight="1" x14ac:dyDescent="0.2">
      <c r="A108" s="34"/>
      <c r="B108" s="35"/>
      <c r="C108" s="29" t="s">
        <v>16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x14ac:dyDescent="0.2">
      <c r="A109" s="34"/>
      <c r="B109" s="35"/>
      <c r="C109" s="36"/>
      <c r="D109" s="36"/>
      <c r="E109" s="309" t="str">
        <f>E7</f>
        <v>16 -Oprava trati v úseku Praha Smíchov - Beroun Závodí</v>
      </c>
      <c r="F109" s="310"/>
      <c r="G109" s="310"/>
      <c r="H109" s="310"/>
      <c r="I109" s="36"/>
      <c r="J109" s="36"/>
      <c r="K109" s="36"/>
      <c r="L109" s="51"/>
      <c r="S109" s="34"/>
      <c r="T109" s="34"/>
      <c r="U109" s="34"/>
      <c r="V109" s="34"/>
      <c r="W109" s="34"/>
      <c r="X109" s="34"/>
      <c r="Y109" s="34"/>
      <c r="Z109" s="34"/>
      <c r="AA109" s="34"/>
      <c r="AB109" s="34"/>
      <c r="AC109" s="34"/>
      <c r="AD109" s="34"/>
      <c r="AE109" s="34"/>
    </row>
    <row r="110" spans="1:31" s="2" customFormat="1" ht="12" customHeight="1" x14ac:dyDescent="0.2">
      <c r="A110" s="34"/>
      <c r="B110" s="35"/>
      <c r="C110" s="29" t="s">
        <v>156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x14ac:dyDescent="0.2">
      <c r="A111" s="34"/>
      <c r="B111" s="35"/>
      <c r="C111" s="36"/>
      <c r="D111" s="36"/>
      <c r="E111" s="270" t="str">
        <f>E9</f>
        <v>SO 01 - Oprava železničního svršku</v>
      </c>
      <c r="F111" s="308"/>
      <c r="G111" s="308"/>
      <c r="H111" s="308"/>
      <c r="I111" s="36"/>
      <c r="J111" s="36"/>
      <c r="K111" s="36"/>
      <c r="L111" s="51"/>
      <c r="S111" s="34"/>
      <c r="T111" s="34"/>
      <c r="U111" s="34"/>
      <c r="V111" s="34"/>
      <c r="W111" s="34"/>
      <c r="X111" s="34"/>
      <c r="Y111" s="34"/>
      <c r="Z111" s="34"/>
      <c r="AA111" s="34"/>
      <c r="AB111" s="34"/>
      <c r="AC111" s="34"/>
      <c r="AD111" s="34"/>
      <c r="AE111" s="34"/>
    </row>
    <row r="112" spans="1:31" s="2" customFormat="1" ht="6.95" customHeight="1" x14ac:dyDescent="0.2">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2" customHeight="1" x14ac:dyDescent="0.2">
      <c r="A113" s="34"/>
      <c r="B113" s="35"/>
      <c r="C113" s="29" t="s">
        <v>20</v>
      </c>
      <c r="D113" s="36"/>
      <c r="E113" s="36"/>
      <c r="F113" s="27" t="str">
        <f>F12</f>
        <v xml:space="preserve"> </v>
      </c>
      <c r="G113" s="36"/>
      <c r="H113" s="36"/>
      <c r="I113" s="29" t="s">
        <v>22</v>
      </c>
      <c r="J113" s="66" t="str">
        <f>IF(J12="","",J12)</f>
        <v>4. 4. 2022</v>
      </c>
      <c r="K113" s="36"/>
      <c r="L113" s="51"/>
      <c r="S113" s="34"/>
      <c r="T113" s="34"/>
      <c r="U113" s="34"/>
      <c r="V113" s="34"/>
      <c r="W113" s="34"/>
      <c r="X113" s="34"/>
      <c r="Y113" s="34"/>
      <c r="Z113" s="34"/>
      <c r="AA113" s="34"/>
      <c r="AB113" s="34"/>
      <c r="AC113" s="34"/>
      <c r="AD113" s="34"/>
      <c r="AE113" s="34"/>
    </row>
    <row r="114" spans="1:65" s="2" customFormat="1" ht="6.95" customHeight="1" x14ac:dyDescent="0.2">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5.2" customHeight="1" x14ac:dyDescent="0.2">
      <c r="A115" s="34"/>
      <c r="B115" s="35"/>
      <c r="C115" s="29" t="s">
        <v>24</v>
      </c>
      <c r="D115" s="36"/>
      <c r="E115" s="36"/>
      <c r="F115" s="27" t="str">
        <f>E15</f>
        <v xml:space="preserve"> </v>
      </c>
      <c r="G115" s="36"/>
      <c r="H115" s="36"/>
      <c r="I115" s="29" t="s">
        <v>29</v>
      </c>
      <c r="J115" s="32" t="str">
        <f>E21</f>
        <v xml:space="preserve"> </v>
      </c>
      <c r="K115" s="36"/>
      <c r="L115" s="51"/>
      <c r="S115" s="34"/>
      <c r="T115" s="34"/>
      <c r="U115" s="34"/>
      <c r="V115" s="34"/>
      <c r="W115" s="34"/>
      <c r="X115" s="34"/>
      <c r="Y115" s="34"/>
      <c r="Z115" s="34"/>
      <c r="AA115" s="34"/>
      <c r="AB115" s="34"/>
      <c r="AC115" s="34"/>
      <c r="AD115" s="34"/>
      <c r="AE115" s="34"/>
    </row>
    <row r="116" spans="1:65" s="2" customFormat="1" ht="15.2" customHeight="1" x14ac:dyDescent="0.2">
      <c r="A116" s="34"/>
      <c r="B116" s="35"/>
      <c r="C116" s="29" t="s">
        <v>27</v>
      </c>
      <c r="D116" s="36"/>
      <c r="E116" s="36"/>
      <c r="F116" s="27" t="str">
        <f>IF(E18="","",E18)</f>
        <v>Vyplň údaj</v>
      </c>
      <c r="G116" s="36"/>
      <c r="H116" s="36"/>
      <c r="I116" s="29" t="s">
        <v>31</v>
      </c>
      <c r="J116" s="32" t="str">
        <f>E24</f>
        <v xml:space="preserve"> </v>
      </c>
      <c r="K116" s="36"/>
      <c r="L116" s="51"/>
      <c r="S116" s="34"/>
      <c r="T116" s="34"/>
      <c r="U116" s="34"/>
      <c r="V116" s="34"/>
      <c r="W116" s="34"/>
      <c r="X116" s="34"/>
      <c r="Y116" s="34"/>
      <c r="Z116" s="34"/>
      <c r="AA116" s="34"/>
      <c r="AB116" s="34"/>
      <c r="AC116" s="34"/>
      <c r="AD116" s="34"/>
      <c r="AE116" s="34"/>
    </row>
    <row r="117" spans="1:65" s="2" customFormat="1" ht="10.35" customHeight="1" x14ac:dyDescent="0.2">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11" customFormat="1" ht="29.25" customHeight="1" x14ac:dyDescent="0.2">
      <c r="A118" s="164"/>
      <c r="B118" s="165"/>
      <c r="C118" s="166" t="s">
        <v>167</v>
      </c>
      <c r="D118" s="167" t="s">
        <v>58</v>
      </c>
      <c r="E118" s="167" t="s">
        <v>54</v>
      </c>
      <c r="F118" s="167" t="s">
        <v>55</v>
      </c>
      <c r="G118" s="167" t="s">
        <v>168</v>
      </c>
      <c r="H118" s="167" t="s">
        <v>169</v>
      </c>
      <c r="I118" s="167" t="s">
        <v>170</v>
      </c>
      <c r="J118" s="167" t="s">
        <v>160</v>
      </c>
      <c r="K118" s="168" t="s">
        <v>171</v>
      </c>
      <c r="L118" s="169"/>
      <c r="M118" s="75" t="s">
        <v>1</v>
      </c>
      <c r="N118" s="76" t="s">
        <v>37</v>
      </c>
      <c r="O118" s="76" t="s">
        <v>172</v>
      </c>
      <c r="P118" s="76" t="s">
        <v>173</v>
      </c>
      <c r="Q118" s="76" t="s">
        <v>174</v>
      </c>
      <c r="R118" s="76" t="s">
        <v>175</v>
      </c>
      <c r="S118" s="76" t="s">
        <v>176</v>
      </c>
      <c r="T118" s="77" t="s">
        <v>177</v>
      </c>
      <c r="U118" s="164"/>
      <c r="V118" s="164"/>
      <c r="W118" s="164"/>
      <c r="X118" s="164"/>
      <c r="Y118" s="164"/>
      <c r="Z118" s="164"/>
      <c r="AA118" s="164"/>
      <c r="AB118" s="164"/>
      <c r="AC118" s="164"/>
      <c r="AD118" s="164"/>
      <c r="AE118" s="164"/>
    </row>
    <row r="119" spans="1:65" s="2" customFormat="1" ht="22.9" customHeight="1" x14ac:dyDescent="0.25">
      <c r="A119" s="34"/>
      <c r="B119" s="35"/>
      <c r="C119" s="82" t="s">
        <v>178</v>
      </c>
      <c r="D119" s="36"/>
      <c r="E119" s="36"/>
      <c r="F119" s="36"/>
      <c r="G119" s="36"/>
      <c r="H119" s="36"/>
      <c r="I119" s="36"/>
      <c r="J119" s="170">
        <f>BK119</f>
        <v>0</v>
      </c>
      <c r="K119" s="36"/>
      <c r="L119" s="39"/>
      <c r="M119" s="78"/>
      <c r="N119" s="171"/>
      <c r="O119" s="79"/>
      <c r="P119" s="172">
        <f>P120+P344</f>
        <v>0</v>
      </c>
      <c r="Q119" s="79"/>
      <c r="R119" s="172">
        <f>R120+R344</f>
        <v>7659.4354199999998</v>
      </c>
      <c r="S119" s="79"/>
      <c r="T119" s="173">
        <f>T120+T344</f>
        <v>0</v>
      </c>
      <c r="U119" s="34"/>
      <c r="V119" s="34"/>
      <c r="W119" s="34"/>
      <c r="X119" s="34"/>
      <c r="Y119" s="34"/>
      <c r="Z119" s="34"/>
      <c r="AA119" s="34"/>
      <c r="AB119" s="34"/>
      <c r="AC119" s="34"/>
      <c r="AD119" s="34"/>
      <c r="AE119" s="34"/>
      <c r="AT119" s="17" t="s">
        <v>72</v>
      </c>
      <c r="AU119" s="17" t="s">
        <v>162</v>
      </c>
      <c r="BK119" s="174">
        <f>BK120+BK344</f>
        <v>0</v>
      </c>
    </row>
    <row r="120" spans="1:65" s="12" customFormat="1" ht="25.9" customHeight="1" x14ac:dyDescent="0.2">
      <c r="B120" s="175"/>
      <c r="C120" s="176"/>
      <c r="D120" s="177" t="s">
        <v>72</v>
      </c>
      <c r="E120" s="178" t="s">
        <v>179</v>
      </c>
      <c r="F120" s="178" t="s">
        <v>180</v>
      </c>
      <c r="G120" s="176"/>
      <c r="H120" s="176"/>
      <c r="I120" s="179"/>
      <c r="J120" s="180">
        <f>BK120</f>
        <v>0</v>
      </c>
      <c r="K120" s="176"/>
      <c r="L120" s="181"/>
      <c r="M120" s="182"/>
      <c r="N120" s="183"/>
      <c r="O120" s="183"/>
      <c r="P120" s="184">
        <f>P121</f>
        <v>0</v>
      </c>
      <c r="Q120" s="183"/>
      <c r="R120" s="184">
        <f>R121</f>
        <v>7659.4354199999998</v>
      </c>
      <c r="S120" s="183"/>
      <c r="T120" s="185">
        <f>T121</f>
        <v>0</v>
      </c>
      <c r="AR120" s="186" t="s">
        <v>81</v>
      </c>
      <c r="AT120" s="187" t="s">
        <v>72</v>
      </c>
      <c r="AU120" s="187" t="s">
        <v>73</v>
      </c>
      <c r="AY120" s="186" t="s">
        <v>181</v>
      </c>
      <c r="BK120" s="188">
        <f>BK121</f>
        <v>0</v>
      </c>
    </row>
    <row r="121" spans="1:65" s="12" customFormat="1" ht="22.9" customHeight="1" x14ac:dyDescent="0.2">
      <c r="B121" s="175"/>
      <c r="C121" s="176"/>
      <c r="D121" s="177" t="s">
        <v>72</v>
      </c>
      <c r="E121" s="189" t="s">
        <v>182</v>
      </c>
      <c r="F121" s="189" t="s">
        <v>183</v>
      </c>
      <c r="G121" s="176"/>
      <c r="H121" s="176"/>
      <c r="I121" s="179"/>
      <c r="J121" s="190">
        <f>BK121</f>
        <v>0</v>
      </c>
      <c r="K121" s="176"/>
      <c r="L121" s="181"/>
      <c r="M121" s="182"/>
      <c r="N121" s="183"/>
      <c r="O121" s="183"/>
      <c r="P121" s="184">
        <f>SUM(P122:P343)</f>
        <v>0</v>
      </c>
      <c r="Q121" s="183"/>
      <c r="R121" s="184">
        <f>SUM(R122:R343)</f>
        <v>7659.4354199999998</v>
      </c>
      <c r="S121" s="183"/>
      <c r="T121" s="185">
        <f>SUM(T122:T343)</f>
        <v>0</v>
      </c>
      <c r="AR121" s="186" t="s">
        <v>81</v>
      </c>
      <c r="AT121" s="187" t="s">
        <v>72</v>
      </c>
      <c r="AU121" s="187" t="s">
        <v>81</v>
      </c>
      <c r="AY121" s="186" t="s">
        <v>181</v>
      </c>
      <c r="BK121" s="188">
        <f>SUM(BK122:BK343)</f>
        <v>0</v>
      </c>
    </row>
    <row r="122" spans="1:65" s="2" customFormat="1" ht="66.75" customHeight="1" x14ac:dyDescent="0.2">
      <c r="A122" s="34"/>
      <c r="B122" s="35"/>
      <c r="C122" s="191" t="s">
        <v>81</v>
      </c>
      <c r="D122" s="191" t="s">
        <v>184</v>
      </c>
      <c r="E122" s="192" t="s">
        <v>185</v>
      </c>
      <c r="F122" s="193" t="s">
        <v>186</v>
      </c>
      <c r="G122" s="194" t="s">
        <v>187</v>
      </c>
      <c r="H122" s="195">
        <v>4800</v>
      </c>
      <c r="I122" s="196"/>
      <c r="J122" s="197">
        <f>ROUND(I122*H122,2)</f>
        <v>0</v>
      </c>
      <c r="K122" s="193" t="s">
        <v>188</v>
      </c>
      <c r="L122" s="39"/>
      <c r="M122" s="198" t="s">
        <v>1</v>
      </c>
      <c r="N122" s="199" t="s">
        <v>38</v>
      </c>
      <c r="O122" s="71"/>
      <c r="P122" s="200">
        <f>O122*H122</f>
        <v>0</v>
      </c>
      <c r="Q122" s="200">
        <v>0</v>
      </c>
      <c r="R122" s="200">
        <f>Q122*H122</f>
        <v>0</v>
      </c>
      <c r="S122" s="200">
        <v>0</v>
      </c>
      <c r="T122" s="201">
        <f>S122*H122</f>
        <v>0</v>
      </c>
      <c r="U122" s="34"/>
      <c r="V122" s="34"/>
      <c r="W122" s="34"/>
      <c r="X122" s="34"/>
      <c r="Y122" s="34"/>
      <c r="Z122" s="34"/>
      <c r="AA122" s="34"/>
      <c r="AB122" s="34"/>
      <c r="AC122" s="34"/>
      <c r="AD122" s="34"/>
      <c r="AE122" s="34"/>
      <c r="AR122" s="202" t="s">
        <v>189</v>
      </c>
      <c r="AT122" s="202" t="s">
        <v>184</v>
      </c>
      <c r="AU122" s="202" t="s">
        <v>83</v>
      </c>
      <c r="AY122" s="17" t="s">
        <v>181</v>
      </c>
      <c r="BE122" s="203">
        <f>IF(N122="základní",J122,0)</f>
        <v>0</v>
      </c>
      <c r="BF122" s="203">
        <f>IF(N122="snížená",J122,0)</f>
        <v>0</v>
      </c>
      <c r="BG122" s="203">
        <f>IF(N122="zákl. přenesená",J122,0)</f>
        <v>0</v>
      </c>
      <c r="BH122" s="203">
        <f>IF(N122="sníž. přenesená",J122,0)</f>
        <v>0</v>
      </c>
      <c r="BI122" s="203">
        <f>IF(N122="nulová",J122,0)</f>
        <v>0</v>
      </c>
      <c r="BJ122" s="17" t="s">
        <v>81</v>
      </c>
      <c r="BK122" s="203">
        <f>ROUND(I122*H122,2)</f>
        <v>0</v>
      </c>
      <c r="BL122" s="17" t="s">
        <v>189</v>
      </c>
      <c r="BM122" s="202" t="s">
        <v>190</v>
      </c>
    </row>
    <row r="123" spans="1:65" s="13" customFormat="1" x14ac:dyDescent="0.2">
      <c r="B123" s="204"/>
      <c r="C123" s="205"/>
      <c r="D123" s="206" t="s">
        <v>191</v>
      </c>
      <c r="E123" s="207" t="s">
        <v>1</v>
      </c>
      <c r="F123" s="208" t="s">
        <v>1451</v>
      </c>
      <c r="G123" s="205"/>
      <c r="H123" s="209">
        <v>2000</v>
      </c>
      <c r="I123" s="210"/>
      <c r="J123" s="205"/>
      <c r="K123" s="205"/>
      <c r="L123" s="211"/>
      <c r="M123" s="212"/>
      <c r="N123" s="213"/>
      <c r="O123" s="213"/>
      <c r="P123" s="213"/>
      <c r="Q123" s="213"/>
      <c r="R123" s="213"/>
      <c r="S123" s="213"/>
      <c r="T123" s="214"/>
      <c r="AT123" s="215" t="s">
        <v>191</v>
      </c>
      <c r="AU123" s="215" t="s">
        <v>83</v>
      </c>
      <c r="AV123" s="13" t="s">
        <v>83</v>
      </c>
      <c r="AW123" s="13" t="s">
        <v>30</v>
      </c>
      <c r="AX123" s="13" t="s">
        <v>73</v>
      </c>
      <c r="AY123" s="215" t="s">
        <v>181</v>
      </c>
    </row>
    <row r="124" spans="1:65" s="13" customFormat="1" x14ac:dyDescent="0.2">
      <c r="B124" s="204"/>
      <c r="C124" s="205"/>
      <c r="D124" s="206" t="s">
        <v>191</v>
      </c>
      <c r="E124" s="207" t="s">
        <v>1</v>
      </c>
      <c r="F124" s="208" t="s">
        <v>1452</v>
      </c>
      <c r="G124" s="205"/>
      <c r="H124" s="209">
        <v>2500</v>
      </c>
      <c r="I124" s="210"/>
      <c r="J124" s="205"/>
      <c r="K124" s="205"/>
      <c r="L124" s="211"/>
      <c r="M124" s="212"/>
      <c r="N124" s="213"/>
      <c r="O124" s="213"/>
      <c r="P124" s="213"/>
      <c r="Q124" s="213"/>
      <c r="R124" s="213"/>
      <c r="S124" s="213"/>
      <c r="T124" s="214"/>
      <c r="AT124" s="215" t="s">
        <v>191</v>
      </c>
      <c r="AU124" s="215" t="s">
        <v>83</v>
      </c>
      <c r="AV124" s="13" t="s">
        <v>83</v>
      </c>
      <c r="AW124" s="13" t="s">
        <v>30</v>
      </c>
      <c r="AX124" s="13" t="s">
        <v>73</v>
      </c>
      <c r="AY124" s="215" t="s">
        <v>181</v>
      </c>
    </row>
    <row r="125" spans="1:65" s="13" customFormat="1" x14ac:dyDescent="0.2">
      <c r="B125" s="204"/>
      <c r="C125" s="205"/>
      <c r="D125" s="206" t="s">
        <v>191</v>
      </c>
      <c r="E125" s="207" t="s">
        <v>1</v>
      </c>
      <c r="F125" s="208" t="s">
        <v>192</v>
      </c>
      <c r="G125" s="205"/>
      <c r="H125" s="209">
        <v>300</v>
      </c>
      <c r="I125" s="210"/>
      <c r="J125" s="205"/>
      <c r="K125" s="205"/>
      <c r="L125" s="211"/>
      <c r="M125" s="212"/>
      <c r="N125" s="213"/>
      <c r="O125" s="213"/>
      <c r="P125" s="213"/>
      <c r="Q125" s="213"/>
      <c r="R125" s="213"/>
      <c r="S125" s="213"/>
      <c r="T125" s="214"/>
      <c r="AT125" s="215" t="s">
        <v>191</v>
      </c>
      <c r="AU125" s="215" t="s">
        <v>83</v>
      </c>
      <c r="AV125" s="13" t="s">
        <v>83</v>
      </c>
      <c r="AW125" s="13" t="s">
        <v>30</v>
      </c>
      <c r="AX125" s="13" t="s">
        <v>73</v>
      </c>
      <c r="AY125" s="215" t="s">
        <v>181</v>
      </c>
    </row>
    <row r="126" spans="1:65" s="14" customFormat="1" x14ac:dyDescent="0.2">
      <c r="B126" s="216"/>
      <c r="C126" s="217"/>
      <c r="D126" s="206" t="s">
        <v>191</v>
      </c>
      <c r="E126" s="218" t="s">
        <v>1</v>
      </c>
      <c r="F126" s="219" t="s">
        <v>193</v>
      </c>
      <c r="G126" s="217"/>
      <c r="H126" s="220">
        <v>4800</v>
      </c>
      <c r="I126" s="221"/>
      <c r="J126" s="217"/>
      <c r="K126" s="217"/>
      <c r="L126" s="222"/>
      <c r="M126" s="223"/>
      <c r="N126" s="224"/>
      <c r="O126" s="224"/>
      <c r="P126" s="224"/>
      <c r="Q126" s="224"/>
      <c r="R126" s="224"/>
      <c r="S126" s="224"/>
      <c r="T126" s="225"/>
      <c r="AT126" s="226" t="s">
        <v>191</v>
      </c>
      <c r="AU126" s="226" t="s">
        <v>83</v>
      </c>
      <c r="AV126" s="14" t="s">
        <v>189</v>
      </c>
      <c r="AW126" s="14" t="s">
        <v>30</v>
      </c>
      <c r="AX126" s="14" t="s">
        <v>81</v>
      </c>
      <c r="AY126" s="226" t="s">
        <v>181</v>
      </c>
    </row>
    <row r="127" spans="1:65" s="2" customFormat="1" ht="128.65" customHeight="1" x14ac:dyDescent="0.2">
      <c r="A127" s="34"/>
      <c r="B127" s="35"/>
      <c r="C127" s="191" t="s">
        <v>83</v>
      </c>
      <c r="D127" s="191" t="s">
        <v>184</v>
      </c>
      <c r="E127" s="192" t="s">
        <v>194</v>
      </c>
      <c r="F127" s="193" t="s">
        <v>195</v>
      </c>
      <c r="G127" s="194" t="s">
        <v>196</v>
      </c>
      <c r="H127" s="195">
        <v>15</v>
      </c>
      <c r="I127" s="196"/>
      <c r="J127" s="197">
        <f>ROUND(I127*H127,2)</f>
        <v>0</v>
      </c>
      <c r="K127" s="193" t="s">
        <v>188</v>
      </c>
      <c r="L127" s="39"/>
      <c r="M127" s="198" t="s">
        <v>1</v>
      </c>
      <c r="N127" s="199" t="s">
        <v>38</v>
      </c>
      <c r="O127" s="71"/>
      <c r="P127" s="200">
        <f>O127*H127</f>
        <v>0</v>
      </c>
      <c r="Q127" s="200">
        <v>0</v>
      </c>
      <c r="R127" s="200">
        <f>Q127*H127</f>
        <v>0</v>
      </c>
      <c r="S127" s="200">
        <v>0</v>
      </c>
      <c r="T127" s="201">
        <f>S127*H127</f>
        <v>0</v>
      </c>
      <c r="U127" s="34"/>
      <c r="V127" s="34"/>
      <c r="W127" s="34"/>
      <c r="X127" s="34"/>
      <c r="Y127" s="34"/>
      <c r="Z127" s="34"/>
      <c r="AA127" s="34"/>
      <c r="AB127" s="34"/>
      <c r="AC127" s="34"/>
      <c r="AD127" s="34"/>
      <c r="AE127" s="34"/>
      <c r="AR127" s="202" t="s">
        <v>189</v>
      </c>
      <c r="AT127" s="202" t="s">
        <v>184</v>
      </c>
      <c r="AU127" s="202" t="s">
        <v>83</v>
      </c>
      <c r="AY127" s="17" t="s">
        <v>181</v>
      </c>
      <c r="BE127" s="203">
        <f>IF(N127="základní",J127,0)</f>
        <v>0</v>
      </c>
      <c r="BF127" s="203">
        <f>IF(N127="snížená",J127,0)</f>
        <v>0</v>
      </c>
      <c r="BG127" s="203">
        <f>IF(N127="zákl. přenesená",J127,0)</f>
        <v>0</v>
      </c>
      <c r="BH127" s="203">
        <f>IF(N127="sníž. přenesená",J127,0)</f>
        <v>0</v>
      </c>
      <c r="BI127" s="203">
        <f>IF(N127="nulová",J127,0)</f>
        <v>0</v>
      </c>
      <c r="BJ127" s="17" t="s">
        <v>81</v>
      </c>
      <c r="BK127" s="203">
        <f>ROUND(I127*H127,2)</f>
        <v>0</v>
      </c>
      <c r="BL127" s="17" t="s">
        <v>189</v>
      </c>
      <c r="BM127" s="202" t="s">
        <v>197</v>
      </c>
    </row>
    <row r="128" spans="1:65" s="13" customFormat="1" x14ac:dyDescent="0.2">
      <c r="B128" s="204"/>
      <c r="C128" s="205"/>
      <c r="D128" s="206" t="s">
        <v>191</v>
      </c>
      <c r="E128" s="207" t="s">
        <v>1</v>
      </c>
      <c r="F128" s="208" t="s">
        <v>1446</v>
      </c>
      <c r="G128" s="205"/>
      <c r="H128" s="209">
        <v>10</v>
      </c>
      <c r="I128" s="210"/>
      <c r="J128" s="205"/>
      <c r="K128" s="205"/>
      <c r="L128" s="211"/>
      <c r="M128" s="212"/>
      <c r="N128" s="213"/>
      <c r="O128" s="213"/>
      <c r="P128" s="213"/>
      <c r="Q128" s="213"/>
      <c r="R128" s="213"/>
      <c r="S128" s="213"/>
      <c r="T128" s="214"/>
      <c r="AT128" s="215" t="s">
        <v>191</v>
      </c>
      <c r="AU128" s="215" t="s">
        <v>83</v>
      </c>
      <c r="AV128" s="13" t="s">
        <v>83</v>
      </c>
      <c r="AW128" s="13" t="s">
        <v>30</v>
      </c>
      <c r="AX128" s="13" t="s">
        <v>73</v>
      </c>
      <c r="AY128" s="215" t="s">
        <v>181</v>
      </c>
    </row>
    <row r="129" spans="1:65" s="13" customFormat="1" x14ac:dyDescent="0.2">
      <c r="B129" s="204"/>
      <c r="C129" s="205"/>
      <c r="D129" s="206" t="s">
        <v>191</v>
      </c>
      <c r="E129" s="207" t="s">
        <v>1</v>
      </c>
      <c r="F129" s="208" t="s">
        <v>1447</v>
      </c>
      <c r="G129" s="205"/>
      <c r="H129" s="209">
        <v>5</v>
      </c>
      <c r="I129" s="210"/>
      <c r="J129" s="205"/>
      <c r="K129" s="205"/>
      <c r="L129" s="211"/>
      <c r="M129" s="212"/>
      <c r="N129" s="213"/>
      <c r="O129" s="213"/>
      <c r="P129" s="213"/>
      <c r="Q129" s="213"/>
      <c r="R129" s="213"/>
      <c r="S129" s="213"/>
      <c r="T129" s="214"/>
      <c r="AT129" s="215" t="s">
        <v>191</v>
      </c>
      <c r="AU129" s="215" t="s">
        <v>83</v>
      </c>
      <c r="AV129" s="13" t="s">
        <v>83</v>
      </c>
      <c r="AW129" s="13" t="s">
        <v>30</v>
      </c>
      <c r="AX129" s="13" t="s">
        <v>73</v>
      </c>
      <c r="AY129" s="215" t="s">
        <v>181</v>
      </c>
    </row>
    <row r="130" spans="1:65" s="14" customFormat="1" x14ac:dyDescent="0.2">
      <c r="B130" s="216"/>
      <c r="C130" s="217"/>
      <c r="D130" s="206" t="s">
        <v>191</v>
      </c>
      <c r="E130" s="218" t="s">
        <v>1</v>
      </c>
      <c r="F130" s="219" t="s">
        <v>193</v>
      </c>
      <c r="G130" s="217"/>
      <c r="H130" s="220">
        <v>15</v>
      </c>
      <c r="I130" s="221"/>
      <c r="J130" s="217"/>
      <c r="K130" s="217"/>
      <c r="L130" s="222"/>
      <c r="M130" s="223"/>
      <c r="N130" s="224"/>
      <c r="O130" s="224"/>
      <c r="P130" s="224"/>
      <c r="Q130" s="224"/>
      <c r="R130" s="224"/>
      <c r="S130" s="224"/>
      <c r="T130" s="225"/>
      <c r="AT130" s="226" t="s">
        <v>191</v>
      </c>
      <c r="AU130" s="226" t="s">
        <v>83</v>
      </c>
      <c r="AV130" s="14" t="s">
        <v>189</v>
      </c>
      <c r="AW130" s="14" t="s">
        <v>30</v>
      </c>
      <c r="AX130" s="14" t="s">
        <v>81</v>
      </c>
      <c r="AY130" s="226" t="s">
        <v>181</v>
      </c>
    </row>
    <row r="131" spans="1:65" s="2" customFormat="1" ht="167.1" customHeight="1" x14ac:dyDescent="0.2">
      <c r="A131" s="34"/>
      <c r="B131" s="35"/>
      <c r="C131" s="191" t="s">
        <v>198</v>
      </c>
      <c r="D131" s="191" t="s">
        <v>184</v>
      </c>
      <c r="E131" s="192" t="s">
        <v>199</v>
      </c>
      <c r="F131" s="193" t="s">
        <v>200</v>
      </c>
      <c r="G131" s="194" t="s">
        <v>201</v>
      </c>
      <c r="H131" s="195">
        <v>1.5249999999999999</v>
      </c>
      <c r="I131" s="196"/>
      <c r="J131" s="197">
        <f>ROUND(I131*H131,2)</f>
        <v>0</v>
      </c>
      <c r="K131" s="193" t="s">
        <v>188</v>
      </c>
      <c r="L131" s="39"/>
      <c r="M131" s="198" t="s">
        <v>1</v>
      </c>
      <c r="N131" s="199" t="s">
        <v>38</v>
      </c>
      <c r="O131" s="71"/>
      <c r="P131" s="200">
        <f>O131*H131</f>
        <v>0</v>
      </c>
      <c r="Q131" s="200">
        <v>0</v>
      </c>
      <c r="R131" s="200">
        <f>Q131*H131</f>
        <v>0</v>
      </c>
      <c r="S131" s="200">
        <v>0</v>
      </c>
      <c r="T131" s="201">
        <f>S131*H131</f>
        <v>0</v>
      </c>
      <c r="U131" s="34"/>
      <c r="V131" s="34"/>
      <c r="W131" s="34"/>
      <c r="X131" s="34"/>
      <c r="Y131" s="34"/>
      <c r="Z131" s="34"/>
      <c r="AA131" s="34"/>
      <c r="AB131" s="34"/>
      <c r="AC131" s="34"/>
      <c r="AD131" s="34"/>
      <c r="AE131" s="34"/>
      <c r="AR131" s="202" t="s">
        <v>189</v>
      </c>
      <c r="AT131" s="202" t="s">
        <v>184</v>
      </c>
      <c r="AU131" s="202" t="s">
        <v>83</v>
      </c>
      <c r="AY131" s="17" t="s">
        <v>181</v>
      </c>
      <c r="BE131" s="203">
        <f>IF(N131="základní",J131,0)</f>
        <v>0</v>
      </c>
      <c r="BF131" s="203">
        <f>IF(N131="snížená",J131,0)</f>
        <v>0</v>
      </c>
      <c r="BG131" s="203">
        <f>IF(N131="zákl. přenesená",J131,0)</f>
        <v>0</v>
      </c>
      <c r="BH131" s="203">
        <f>IF(N131="sníž. přenesená",J131,0)</f>
        <v>0</v>
      </c>
      <c r="BI131" s="203">
        <f>IF(N131="nulová",J131,0)</f>
        <v>0</v>
      </c>
      <c r="BJ131" s="17" t="s">
        <v>81</v>
      </c>
      <c r="BK131" s="203">
        <f>ROUND(I131*H131,2)</f>
        <v>0</v>
      </c>
      <c r="BL131" s="17" t="s">
        <v>189</v>
      </c>
      <c r="BM131" s="202" t="s">
        <v>202</v>
      </c>
    </row>
    <row r="132" spans="1:65" s="13" customFormat="1" x14ac:dyDescent="0.2">
      <c r="B132" s="204"/>
      <c r="C132" s="205"/>
      <c r="D132" s="206" t="s">
        <v>191</v>
      </c>
      <c r="E132" s="207" t="s">
        <v>1</v>
      </c>
      <c r="F132" s="208" t="s">
        <v>1406</v>
      </c>
      <c r="G132" s="205"/>
      <c r="H132" s="209">
        <v>0.4</v>
      </c>
      <c r="I132" s="210"/>
      <c r="J132" s="205"/>
      <c r="K132" s="205"/>
      <c r="L132" s="211"/>
      <c r="M132" s="212"/>
      <c r="N132" s="213"/>
      <c r="O132" s="213"/>
      <c r="P132" s="213"/>
      <c r="Q132" s="213"/>
      <c r="R132" s="213"/>
      <c r="S132" s="213"/>
      <c r="T132" s="214"/>
      <c r="AT132" s="215" t="s">
        <v>191</v>
      </c>
      <c r="AU132" s="215" t="s">
        <v>83</v>
      </c>
      <c r="AV132" s="13" t="s">
        <v>83</v>
      </c>
      <c r="AW132" s="13" t="s">
        <v>30</v>
      </c>
      <c r="AX132" s="13" t="s">
        <v>73</v>
      </c>
      <c r="AY132" s="215" t="s">
        <v>181</v>
      </c>
    </row>
    <row r="133" spans="1:65" s="13" customFormat="1" x14ac:dyDescent="0.2">
      <c r="B133" s="204"/>
      <c r="C133" s="205"/>
      <c r="D133" s="206" t="s">
        <v>191</v>
      </c>
      <c r="E133" s="207" t="s">
        <v>1</v>
      </c>
      <c r="F133" s="208" t="s">
        <v>1445</v>
      </c>
      <c r="G133" s="205"/>
      <c r="H133" s="209">
        <v>0.215</v>
      </c>
      <c r="I133" s="210"/>
      <c r="J133" s="205"/>
      <c r="K133" s="205"/>
      <c r="L133" s="211"/>
      <c r="M133" s="212"/>
      <c r="N133" s="213"/>
      <c r="O133" s="213"/>
      <c r="P133" s="213"/>
      <c r="Q133" s="213"/>
      <c r="R133" s="213"/>
      <c r="S133" s="213"/>
      <c r="T133" s="214"/>
      <c r="AT133" s="215" t="s">
        <v>191</v>
      </c>
      <c r="AU133" s="215" t="s">
        <v>83</v>
      </c>
      <c r="AV133" s="13" t="s">
        <v>83</v>
      </c>
      <c r="AW133" s="13" t="s">
        <v>30</v>
      </c>
      <c r="AX133" s="13" t="s">
        <v>73</v>
      </c>
      <c r="AY133" s="215" t="s">
        <v>181</v>
      </c>
    </row>
    <row r="134" spans="1:65" s="13" customFormat="1" x14ac:dyDescent="0.2">
      <c r="B134" s="204"/>
      <c r="C134" s="205"/>
      <c r="D134" s="206" t="s">
        <v>191</v>
      </c>
      <c r="E134" s="207" t="s">
        <v>1</v>
      </c>
      <c r="F134" s="208" t="s">
        <v>1444</v>
      </c>
      <c r="G134" s="205"/>
      <c r="H134" s="209">
        <v>0.14000000000000001</v>
      </c>
      <c r="I134" s="210"/>
      <c r="J134" s="205"/>
      <c r="K134" s="205"/>
      <c r="L134" s="211"/>
      <c r="M134" s="212"/>
      <c r="N134" s="213"/>
      <c r="O134" s="213"/>
      <c r="P134" s="213"/>
      <c r="Q134" s="213"/>
      <c r="R134" s="213"/>
      <c r="S134" s="213"/>
      <c r="T134" s="214"/>
      <c r="AT134" s="215" t="s">
        <v>191</v>
      </c>
      <c r="AU134" s="215" t="s">
        <v>83</v>
      </c>
      <c r="AV134" s="13" t="s">
        <v>83</v>
      </c>
      <c r="AW134" s="13" t="s">
        <v>30</v>
      </c>
      <c r="AX134" s="13" t="s">
        <v>73</v>
      </c>
      <c r="AY134" s="215" t="s">
        <v>181</v>
      </c>
    </row>
    <row r="135" spans="1:65" s="13" customFormat="1" x14ac:dyDescent="0.2">
      <c r="B135" s="204"/>
      <c r="C135" s="205"/>
      <c r="D135" s="206" t="s">
        <v>191</v>
      </c>
      <c r="E135" s="207" t="s">
        <v>1</v>
      </c>
      <c r="F135" s="208" t="s">
        <v>1407</v>
      </c>
      <c r="G135" s="205"/>
      <c r="H135" s="209">
        <v>0.77</v>
      </c>
      <c r="I135" s="210"/>
      <c r="J135" s="205"/>
      <c r="K135" s="205"/>
      <c r="L135" s="211"/>
      <c r="M135" s="212"/>
      <c r="N135" s="213"/>
      <c r="O135" s="213"/>
      <c r="P135" s="213"/>
      <c r="Q135" s="213"/>
      <c r="R135" s="213"/>
      <c r="S135" s="213"/>
      <c r="T135" s="214"/>
      <c r="AT135" s="215" t="s">
        <v>191</v>
      </c>
      <c r="AU135" s="215" t="s">
        <v>83</v>
      </c>
      <c r="AV135" s="13" t="s">
        <v>83</v>
      </c>
      <c r="AW135" s="13" t="s">
        <v>30</v>
      </c>
      <c r="AX135" s="13" t="s">
        <v>73</v>
      </c>
      <c r="AY135" s="215" t="s">
        <v>181</v>
      </c>
    </row>
    <row r="136" spans="1:65" s="14" customFormat="1" x14ac:dyDescent="0.2">
      <c r="B136" s="216"/>
      <c r="C136" s="217"/>
      <c r="D136" s="206" t="s">
        <v>191</v>
      </c>
      <c r="E136" s="218" t="s">
        <v>1</v>
      </c>
      <c r="F136" s="219" t="s">
        <v>193</v>
      </c>
      <c r="G136" s="217"/>
      <c r="H136" s="220">
        <v>1.5249999999999999</v>
      </c>
      <c r="I136" s="221"/>
      <c r="J136" s="217"/>
      <c r="K136" s="217"/>
      <c r="L136" s="222"/>
      <c r="M136" s="223"/>
      <c r="N136" s="224"/>
      <c r="O136" s="224"/>
      <c r="P136" s="224"/>
      <c r="Q136" s="224"/>
      <c r="R136" s="224"/>
      <c r="S136" s="224"/>
      <c r="T136" s="225"/>
      <c r="AT136" s="226" t="s">
        <v>191</v>
      </c>
      <c r="AU136" s="226" t="s">
        <v>83</v>
      </c>
      <c r="AV136" s="14" t="s">
        <v>189</v>
      </c>
      <c r="AW136" s="14" t="s">
        <v>30</v>
      </c>
      <c r="AX136" s="14" t="s">
        <v>81</v>
      </c>
      <c r="AY136" s="226" t="s">
        <v>181</v>
      </c>
    </row>
    <row r="137" spans="1:65" s="2" customFormat="1" ht="76.349999999999994" customHeight="1" x14ac:dyDescent="0.2">
      <c r="A137" s="34"/>
      <c r="B137" s="35"/>
      <c r="C137" s="191" t="s">
        <v>189</v>
      </c>
      <c r="D137" s="191" t="s">
        <v>184</v>
      </c>
      <c r="E137" s="192" t="s">
        <v>203</v>
      </c>
      <c r="F137" s="193" t="s">
        <v>204</v>
      </c>
      <c r="G137" s="194" t="s">
        <v>196</v>
      </c>
      <c r="H137" s="195">
        <v>3901.3</v>
      </c>
      <c r="I137" s="196"/>
      <c r="J137" s="197">
        <f>ROUND(I137*H137,2)</f>
        <v>0</v>
      </c>
      <c r="K137" s="193" t="s">
        <v>188</v>
      </c>
      <c r="L137" s="39"/>
      <c r="M137" s="198" t="s">
        <v>1</v>
      </c>
      <c r="N137" s="199" t="s">
        <v>38</v>
      </c>
      <c r="O137" s="71"/>
      <c r="P137" s="200">
        <f>O137*H137</f>
        <v>0</v>
      </c>
      <c r="Q137" s="200">
        <v>0</v>
      </c>
      <c r="R137" s="200">
        <f>Q137*H137</f>
        <v>0</v>
      </c>
      <c r="S137" s="200">
        <v>0</v>
      </c>
      <c r="T137" s="201">
        <f>S137*H137</f>
        <v>0</v>
      </c>
      <c r="U137" s="34"/>
      <c r="V137" s="34"/>
      <c r="W137" s="34"/>
      <c r="X137" s="34"/>
      <c r="Y137" s="34"/>
      <c r="Z137" s="34"/>
      <c r="AA137" s="34"/>
      <c r="AB137" s="34"/>
      <c r="AC137" s="34"/>
      <c r="AD137" s="34"/>
      <c r="AE137" s="34"/>
      <c r="AR137" s="202" t="s">
        <v>189</v>
      </c>
      <c r="AT137" s="202" t="s">
        <v>184</v>
      </c>
      <c r="AU137" s="202" t="s">
        <v>83</v>
      </c>
      <c r="AY137" s="17" t="s">
        <v>181</v>
      </c>
      <c r="BE137" s="203">
        <f>IF(N137="základní",J137,0)</f>
        <v>0</v>
      </c>
      <c r="BF137" s="203">
        <f>IF(N137="snížená",J137,0)</f>
        <v>0</v>
      </c>
      <c r="BG137" s="203">
        <f>IF(N137="zákl. přenesená",J137,0)</f>
        <v>0</v>
      </c>
      <c r="BH137" s="203">
        <f>IF(N137="sníž. přenesená",J137,0)</f>
        <v>0</v>
      </c>
      <c r="BI137" s="203">
        <f>IF(N137="nulová",J137,0)</f>
        <v>0</v>
      </c>
      <c r="BJ137" s="17" t="s">
        <v>81</v>
      </c>
      <c r="BK137" s="203">
        <f>ROUND(I137*H137,2)</f>
        <v>0</v>
      </c>
      <c r="BL137" s="17" t="s">
        <v>189</v>
      </c>
      <c r="BM137" s="202" t="s">
        <v>205</v>
      </c>
    </row>
    <row r="138" spans="1:65" s="13" customFormat="1" x14ac:dyDescent="0.2">
      <c r="B138" s="204"/>
      <c r="C138" s="205"/>
      <c r="D138" s="206" t="s">
        <v>191</v>
      </c>
      <c r="E138" s="207" t="s">
        <v>1</v>
      </c>
      <c r="F138" s="208" t="s">
        <v>206</v>
      </c>
      <c r="G138" s="205"/>
      <c r="H138" s="209">
        <v>1067.5</v>
      </c>
      <c r="I138" s="210"/>
      <c r="J138" s="205"/>
      <c r="K138" s="205"/>
      <c r="L138" s="211"/>
      <c r="M138" s="212"/>
      <c r="N138" s="213"/>
      <c r="O138" s="213"/>
      <c r="P138" s="213"/>
      <c r="Q138" s="213"/>
      <c r="R138" s="213"/>
      <c r="S138" s="213"/>
      <c r="T138" s="214"/>
      <c r="AT138" s="215" t="s">
        <v>191</v>
      </c>
      <c r="AU138" s="215" t="s">
        <v>83</v>
      </c>
      <c r="AV138" s="13" t="s">
        <v>83</v>
      </c>
      <c r="AW138" s="13" t="s">
        <v>30</v>
      </c>
      <c r="AX138" s="13" t="s">
        <v>73</v>
      </c>
      <c r="AY138" s="215" t="s">
        <v>181</v>
      </c>
    </row>
    <row r="139" spans="1:65" s="13" customFormat="1" x14ac:dyDescent="0.2">
      <c r="B139" s="204"/>
      <c r="C139" s="205"/>
      <c r="D139" s="206" t="s">
        <v>191</v>
      </c>
      <c r="E139" s="207" t="s">
        <v>1</v>
      </c>
      <c r="F139" s="208" t="s">
        <v>1448</v>
      </c>
      <c r="G139" s="205"/>
      <c r="H139" s="209">
        <v>986.4</v>
      </c>
      <c r="I139" s="210"/>
      <c r="J139" s="205"/>
      <c r="K139" s="205"/>
      <c r="L139" s="211"/>
      <c r="M139" s="212"/>
      <c r="N139" s="213"/>
      <c r="O139" s="213"/>
      <c r="P139" s="213"/>
      <c r="Q139" s="213"/>
      <c r="R139" s="213"/>
      <c r="S139" s="213"/>
      <c r="T139" s="214"/>
      <c r="AT139" s="215" t="s">
        <v>191</v>
      </c>
      <c r="AU139" s="215" t="s">
        <v>83</v>
      </c>
      <c r="AV139" s="13" t="s">
        <v>83</v>
      </c>
      <c r="AW139" s="13" t="s">
        <v>30</v>
      </c>
      <c r="AX139" s="13" t="s">
        <v>73</v>
      </c>
      <c r="AY139" s="215" t="s">
        <v>181</v>
      </c>
    </row>
    <row r="140" spans="1:65" s="13" customFormat="1" x14ac:dyDescent="0.2">
      <c r="B140" s="204"/>
      <c r="C140" s="205"/>
      <c r="D140" s="206" t="s">
        <v>191</v>
      </c>
      <c r="E140" s="207" t="s">
        <v>1</v>
      </c>
      <c r="F140" s="208" t="s">
        <v>1449</v>
      </c>
      <c r="G140" s="205"/>
      <c r="H140" s="209">
        <v>379.8</v>
      </c>
      <c r="I140" s="210"/>
      <c r="J140" s="205"/>
      <c r="K140" s="205"/>
      <c r="L140" s="211"/>
      <c r="M140" s="212"/>
      <c r="N140" s="213"/>
      <c r="O140" s="213"/>
      <c r="P140" s="213"/>
      <c r="Q140" s="213"/>
      <c r="R140" s="213"/>
      <c r="S140" s="213"/>
      <c r="T140" s="214"/>
      <c r="AT140" s="215" t="s">
        <v>191</v>
      </c>
      <c r="AU140" s="215" t="s">
        <v>83</v>
      </c>
      <c r="AV140" s="13" t="s">
        <v>83</v>
      </c>
      <c r="AW140" s="13" t="s">
        <v>30</v>
      </c>
      <c r="AX140" s="13" t="s">
        <v>73</v>
      </c>
      <c r="AY140" s="215" t="s">
        <v>181</v>
      </c>
    </row>
    <row r="141" spans="1:65" s="13" customFormat="1" x14ac:dyDescent="0.2">
      <c r="B141" s="204"/>
      <c r="C141" s="205"/>
      <c r="D141" s="206" t="s">
        <v>191</v>
      </c>
      <c r="E141" s="207" t="s">
        <v>1</v>
      </c>
      <c r="F141" s="208" t="s">
        <v>1450</v>
      </c>
      <c r="G141" s="205"/>
      <c r="H141" s="209">
        <v>57.6</v>
      </c>
      <c r="I141" s="210"/>
      <c r="J141" s="205"/>
      <c r="K141" s="205"/>
      <c r="L141" s="211"/>
      <c r="M141" s="212"/>
      <c r="N141" s="213"/>
      <c r="O141" s="213"/>
      <c r="P141" s="213"/>
      <c r="Q141" s="213"/>
      <c r="R141" s="213"/>
      <c r="S141" s="213"/>
      <c r="T141" s="214"/>
      <c r="AT141" s="215" t="s">
        <v>191</v>
      </c>
      <c r="AU141" s="215" t="s">
        <v>83</v>
      </c>
      <c r="AV141" s="13" t="s">
        <v>83</v>
      </c>
      <c r="AW141" s="13" t="s">
        <v>30</v>
      </c>
      <c r="AX141" s="13" t="s">
        <v>73</v>
      </c>
      <c r="AY141" s="215" t="s">
        <v>181</v>
      </c>
    </row>
    <row r="142" spans="1:65" s="13" customFormat="1" x14ac:dyDescent="0.2">
      <c r="B142" s="204"/>
      <c r="C142" s="205"/>
      <c r="D142" s="206" t="s">
        <v>191</v>
      </c>
      <c r="E142" s="207" t="s">
        <v>1</v>
      </c>
      <c r="F142" s="208" t="s">
        <v>207</v>
      </c>
      <c r="G142" s="205"/>
      <c r="H142" s="209">
        <v>52.8</v>
      </c>
      <c r="I142" s="210"/>
      <c r="J142" s="205"/>
      <c r="K142" s="205"/>
      <c r="L142" s="211"/>
      <c r="M142" s="212"/>
      <c r="N142" s="213"/>
      <c r="O142" s="213"/>
      <c r="P142" s="213"/>
      <c r="Q142" s="213"/>
      <c r="R142" s="213"/>
      <c r="S142" s="213"/>
      <c r="T142" s="214"/>
      <c r="AT142" s="215" t="s">
        <v>191</v>
      </c>
      <c r="AU142" s="215" t="s">
        <v>83</v>
      </c>
      <c r="AV142" s="13" t="s">
        <v>83</v>
      </c>
      <c r="AW142" s="13" t="s">
        <v>30</v>
      </c>
      <c r="AX142" s="13" t="s">
        <v>73</v>
      </c>
      <c r="AY142" s="215" t="s">
        <v>181</v>
      </c>
    </row>
    <row r="143" spans="1:65" s="13" customFormat="1" x14ac:dyDescent="0.2">
      <c r="B143" s="204"/>
      <c r="C143" s="205"/>
      <c r="D143" s="206" t="s">
        <v>191</v>
      </c>
      <c r="E143" s="207" t="s">
        <v>1</v>
      </c>
      <c r="F143" s="208" t="s">
        <v>208</v>
      </c>
      <c r="G143" s="205"/>
      <c r="H143" s="209">
        <v>211.2</v>
      </c>
      <c r="I143" s="210"/>
      <c r="J143" s="205"/>
      <c r="K143" s="205"/>
      <c r="L143" s="211"/>
      <c r="M143" s="212"/>
      <c r="N143" s="213"/>
      <c r="O143" s="213"/>
      <c r="P143" s="213"/>
      <c r="Q143" s="213"/>
      <c r="R143" s="213"/>
      <c r="S143" s="213"/>
      <c r="T143" s="214"/>
      <c r="AT143" s="215" t="s">
        <v>191</v>
      </c>
      <c r="AU143" s="215" t="s">
        <v>83</v>
      </c>
      <c r="AV143" s="13" t="s">
        <v>83</v>
      </c>
      <c r="AW143" s="13" t="s">
        <v>30</v>
      </c>
      <c r="AX143" s="13" t="s">
        <v>73</v>
      </c>
      <c r="AY143" s="215" t="s">
        <v>181</v>
      </c>
    </row>
    <row r="144" spans="1:65" s="13" customFormat="1" x14ac:dyDescent="0.2">
      <c r="B144" s="204"/>
      <c r="C144" s="205"/>
      <c r="D144" s="206" t="s">
        <v>191</v>
      </c>
      <c r="E144" s="207" t="s">
        <v>1</v>
      </c>
      <c r="F144" s="208" t="s">
        <v>209</v>
      </c>
      <c r="G144" s="205"/>
      <c r="H144" s="209">
        <v>600</v>
      </c>
      <c r="I144" s="210"/>
      <c r="J144" s="205"/>
      <c r="K144" s="205"/>
      <c r="L144" s="211"/>
      <c r="M144" s="212"/>
      <c r="N144" s="213"/>
      <c r="O144" s="213"/>
      <c r="P144" s="213"/>
      <c r="Q144" s="213"/>
      <c r="R144" s="213"/>
      <c r="S144" s="213"/>
      <c r="T144" s="214"/>
      <c r="AT144" s="215" t="s">
        <v>191</v>
      </c>
      <c r="AU144" s="215" t="s">
        <v>83</v>
      </c>
      <c r="AV144" s="13" t="s">
        <v>83</v>
      </c>
      <c r="AW144" s="13" t="s">
        <v>30</v>
      </c>
      <c r="AX144" s="13" t="s">
        <v>73</v>
      </c>
      <c r="AY144" s="215" t="s">
        <v>181</v>
      </c>
    </row>
    <row r="145" spans="1:65" s="13" customFormat="1" x14ac:dyDescent="0.2">
      <c r="B145" s="204"/>
      <c r="C145" s="205"/>
      <c r="D145" s="206" t="s">
        <v>191</v>
      </c>
      <c r="E145" s="207" t="s">
        <v>1</v>
      </c>
      <c r="F145" s="208" t="s">
        <v>210</v>
      </c>
      <c r="G145" s="205"/>
      <c r="H145" s="209">
        <v>339.6</v>
      </c>
      <c r="I145" s="210"/>
      <c r="J145" s="205"/>
      <c r="K145" s="205"/>
      <c r="L145" s="211"/>
      <c r="M145" s="212"/>
      <c r="N145" s="213"/>
      <c r="O145" s="213"/>
      <c r="P145" s="213"/>
      <c r="Q145" s="213"/>
      <c r="R145" s="213"/>
      <c r="S145" s="213"/>
      <c r="T145" s="214"/>
      <c r="AT145" s="215" t="s">
        <v>191</v>
      </c>
      <c r="AU145" s="215" t="s">
        <v>83</v>
      </c>
      <c r="AV145" s="13" t="s">
        <v>83</v>
      </c>
      <c r="AW145" s="13" t="s">
        <v>30</v>
      </c>
      <c r="AX145" s="13" t="s">
        <v>73</v>
      </c>
      <c r="AY145" s="215" t="s">
        <v>181</v>
      </c>
    </row>
    <row r="146" spans="1:65" s="13" customFormat="1" x14ac:dyDescent="0.2">
      <c r="B146" s="204"/>
      <c r="C146" s="205"/>
      <c r="D146" s="206" t="s">
        <v>191</v>
      </c>
      <c r="E146" s="207" t="s">
        <v>1</v>
      </c>
      <c r="F146" s="208" t="s">
        <v>211</v>
      </c>
      <c r="G146" s="205"/>
      <c r="H146" s="209">
        <v>206.4</v>
      </c>
      <c r="I146" s="210"/>
      <c r="J146" s="205"/>
      <c r="K146" s="205"/>
      <c r="L146" s="211"/>
      <c r="M146" s="212"/>
      <c r="N146" s="213"/>
      <c r="O146" s="213"/>
      <c r="P146" s="213"/>
      <c r="Q146" s="213"/>
      <c r="R146" s="213"/>
      <c r="S146" s="213"/>
      <c r="T146" s="214"/>
      <c r="AT146" s="215" t="s">
        <v>191</v>
      </c>
      <c r="AU146" s="215" t="s">
        <v>83</v>
      </c>
      <c r="AV146" s="13" t="s">
        <v>83</v>
      </c>
      <c r="AW146" s="13" t="s">
        <v>30</v>
      </c>
      <c r="AX146" s="13" t="s">
        <v>73</v>
      </c>
      <c r="AY146" s="215" t="s">
        <v>181</v>
      </c>
    </row>
    <row r="147" spans="1:65" s="14" customFormat="1" x14ac:dyDescent="0.2">
      <c r="B147" s="216"/>
      <c r="C147" s="217"/>
      <c r="D147" s="206" t="s">
        <v>191</v>
      </c>
      <c r="E147" s="218" t="s">
        <v>1</v>
      </c>
      <c r="F147" s="219" t="s">
        <v>193</v>
      </c>
      <c r="G147" s="217"/>
      <c r="H147" s="220">
        <v>3901.3</v>
      </c>
      <c r="I147" s="221"/>
      <c r="J147" s="217"/>
      <c r="K147" s="217"/>
      <c r="L147" s="222"/>
      <c r="M147" s="223"/>
      <c r="N147" s="224"/>
      <c r="O147" s="224"/>
      <c r="P147" s="224"/>
      <c r="Q147" s="224"/>
      <c r="R147" s="224"/>
      <c r="S147" s="224"/>
      <c r="T147" s="225"/>
      <c r="AT147" s="226" t="s">
        <v>191</v>
      </c>
      <c r="AU147" s="226" t="s">
        <v>83</v>
      </c>
      <c r="AV147" s="14" t="s">
        <v>189</v>
      </c>
      <c r="AW147" s="14" t="s">
        <v>30</v>
      </c>
      <c r="AX147" s="14" t="s">
        <v>81</v>
      </c>
      <c r="AY147" s="226" t="s">
        <v>181</v>
      </c>
    </row>
    <row r="148" spans="1:65" s="2" customFormat="1" ht="16.5" customHeight="1" x14ac:dyDescent="0.2">
      <c r="A148" s="34"/>
      <c r="B148" s="35"/>
      <c r="C148" s="227" t="s">
        <v>182</v>
      </c>
      <c r="D148" s="227" t="s">
        <v>212</v>
      </c>
      <c r="E148" s="228" t="s">
        <v>213</v>
      </c>
      <c r="F148" s="229" t="s">
        <v>214</v>
      </c>
      <c r="G148" s="230" t="s">
        <v>215</v>
      </c>
      <c r="H148" s="231">
        <v>7022.34</v>
      </c>
      <c r="I148" s="232"/>
      <c r="J148" s="233">
        <f>ROUND(I148*H148,2)</f>
        <v>0</v>
      </c>
      <c r="K148" s="229" t="s">
        <v>188</v>
      </c>
      <c r="L148" s="234"/>
      <c r="M148" s="235" t="s">
        <v>1</v>
      </c>
      <c r="N148" s="236" t="s">
        <v>38</v>
      </c>
      <c r="O148" s="71"/>
      <c r="P148" s="200">
        <f>O148*H148</f>
        <v>0</v>
      </c>
      <c r="Q148" s="200">
        <v>1</v>
      </c>
      <c r="R148" s="200">
        <f>Q148*H148</f>
        <v>7022.34</v>
      </c>
      <c r="S148" s="200">
        <v>0</v>
      </c>
      <c r="T148" s="201">
        <f>S148*H148</f>
        <v>0</v>
      </c>
      <c r="U148" s="34"/>
      <c r="V148" s="34"/>
      <c r="W148" s="34"/>
      <c r="X148" s="34"/>
      <c r="Y148" s="34"/>
      <c r="Z148" s="34"/>
      <c r="AA148" s="34"/>
      <c r="AB148" s="34"/>
      <c r="AC148" s="34"/>
      <c r="AD148" s="34"/>
      <c r="AE148" s="34"/>
      <c r="AR148" s="202" t="s">
        <v>216</v>
      </c>
      <c r="AT148" s="202" t="s">
        <v>212</v>
      </c>
      <c r="AU148" s="202" t="s">
        <v>83</v>
      </c>
      <c r="AY148" s="17" t="s">
        <v>181</v>
      </c>
      <c r="BE148" s="203">
        <f>IF(N148="základní",J148,0)</f>
        <v>0</v>
      </c>
      <c r="BF148" s="203">
        <f>IF(N148="snížená",J148,0)</f>
        <v>0</v>
      </c>
      <c r="BG148" s="203">
        <f>IF(N148="zákl. přenesená",J148,0)</f>
        <v>0</v>
      </c>
      <c r="BH148" s="203">
        <f>IF(N148="sníž. přenesená",J148,0)</f>
        <v>0</v>
      </c>
      <c r="BI148" s="203">
        <f>IF(N148="nulová",J148,0)</f>
        <v>0</v>
      </c>
      <c r="BJ148" s="17" t="s">
        <v>81</v>
      </c>
      <c r="BK148" s="203">
        <f>ROUND(I148*H148,2)</f>
        <v>0</v>
      </c>
      <c r="BL148" s="17" t="s">
        <v>189</v>
      </c>
      <c r="BM148" s="202" t="s">
        <v>217</v>
      </c>
    </row>
    <row r="149" spans="1:65" s="13" customFormat="1" x14ac:dyDescent="0.2">
      <c r="B149" s="204"/>
      <c r="C149" s="205"/>
      <c r="D149" s="206" t="s">
        <v>191</v>
      </c>
      <c r="E149" s="207" t="s">
        <v>1</v>
      </c>
      <c r="F149" s="208" t="s">
        <v>218</v>
      </c>
      <c r="G149" s="205"/>
      <c r="H149" s="209">
        <v>7022.34</v>
      </c>
      <c r="I149" s="210"/>
      <c r="J149" s="205"/>
      <c r="K149" s="205"/>
      <c r="L149" s="211"/>
      <c r="M149" s="212"/>
      <c r="N149" s="213"/>
      <c r="O149" s="213"/>
      <c r="P149" s="213"/>
      <c r="Q149" s="213"/>
      <c r="R149" s="213"/>
      <c r="S149" s="213"/>
      <c r="T149" s="214"/>
      <c r="AT149" s="215" t="s">
        <v>191</v>
      </c>
      <c r="AU149" s="215" t="s">
        <v>83</v>
      </c>
      <c r="AV149" s="13" t="s">
        <v>83</v>
      </c>
      <c r="AW149" s="13" t="s">
        <v>30</v>
      </c>
      <c r="AX149" s="13" t="s">
        <v>73</v>
      </c>
      <c r="AY149" s="215" t="s">
        <v>181</v>
      </c>
    </row>
    <row r="150" spans="1:65" s="14" customFormat="1" x14ac:dyDescent="0.2">
      <c r="B150" s="216"/>
      <c r="C150" s="217"/>
      <c r="D150" s="206" t="s">
        <v>191</v>
      </c>
      <c r="E150" s="218" t="s">
        <v>1</v>
      </c>
      <c r="F150" s="219" t="s">
        <v>193</v>
      </c>
      <c r="G150" s="217"/>
      <c r="H150" s="220">
        <v>7022.34</v>
      </c>
      <c r="I150" s="221"/>
      <c r="J150" s="217"/>
      <c r="K150" s="217"/>
      <c r="L150" s="222"/>
      <c r="M150" s="223"/>
      <c r="N150" s="224"/>
      <c r="O150" s="224"/>
      <c r="P150" s="224"/>
      <c r="Q150" s="224"/>
      <c r="R150" s="224"/>
      <c r="S150" s="224"/>
      <c r="T150" s="225"/>
      <c r="AT150" s="226" t="s">
        <v>191</v>
      </c>
      <c r="AU150" s="226" t="s">
        <v>83</v>
      </c>
      <c r="AV150" s="14" t="s">
        <v>189</v>
      </c>
      <c r="AW150" s="14" t="s">
        <v>30</v>
      </c>
      <c r="AX150" s="14" t="s">
        <v>81</v>
      </c>
      <c r="AY150" s="226" t="s">
        <v>181</v>
      </c>
    </row>
    <row r="151" spans="1:65" s="2" customFormat="1" ht="114.95" customHeight="1" x14ac:dyDescent="0.2">
      <c r="A151" s="34"/>
      <c r="B151" s="35"/>
      <c r="C151" s="191" t="s">
        <v>219</v>
      </c>
      <c r="D151" s="191" t="s">
        <v>184</v>
      </c>
      <c r="E151" s="192" t="s">
        <v>220</v>
      </c>
      <c r="F151" s="193" t="s">
        <v>221</v>
      </c>
      <c r="G151" s="194" t="s">
        <v>222</v>
      </c>
      <c r="H151" s="195">
        <v>6816</v>
      </c>
      <c r="I151" s="196"/>
      <c r="J151" s="197">
        <f>ROUND(I151*H151,2)</f>
        <v>0</v>
      </c>
      <c r="K151" s="193" t="s">
        <v>188</v>
      </c>
      <c r="L151" s="39"/>
      <c r="M151" s="198" t="s">
        <v>1</v>
      </c>
      <c r="N151" s="199" t="s">
        <v>38</v>
      </c>
      <c r="O151" s="71"/>
      <c r="P151" s="200">
        <f>O151*H151</f>
        <v>0</v>
      </c>
      <c r="Q151" s="200">
        <v>0</v>
      </c>
      <c r="R151" s="200">
        <f>Q151*H151</f>
        <v>0</v>
      </c>
      <c r="S151" s="200">
        <v>0</v>
      </c>
      <c r="T151" s="201">
        <f>S151*H151</f>
        <v>0</v>
      </c>
      <c r="U151" s="34"/>
      <c r="V151" s="34"/>
      <c r="W151" s="34"/>
      <c r="X151" s="34"/>
      <c r="Y151" s="34"/>
      <c r="Z151" s="34"/>
      <c r="AA151" s="34"/>
      <c r="AB151" s="34"/>
      <c r="AC151" s="34"/>
      <c r="AD151" s="34"/>
      <c r="AE151" s="34"/>
      <c r="AR151" s="202" t="s">
        <v>189</v>
      </c>
      <c r="AT151" s="202" t="s">
        <v>184</v>
      </c>
      <c r="AU151" s="202" t="s">
        <v>83</v>
      </c>
      <c r="AY151" s="17" t="s">
        <v>181</v>
      </c>
      <c r="BE151" s="203">
        <f>IF(N151="základní",J151,0)</f>
        <v>0</v>
      </c>
      <c r="BF151" s="203">
        <f>IF(N151="snížená",J151,0)</f>
        <v>0</v>
      </c>
      <c r="BG151" s="203">
        <f>IF(N151="zákl. přenesená",J151,0)</f>
        <v>0</v>
      </c>
      <c r="BH151" s="203">
        <f>IF(N151="sníž. přenesená",J151,0)</f>
        <v>0</v>
      </c>
      <c r="BI151" s="203">
        <f>IF(N151="nulová",J151,0)</f>
        <v>0</v>
      </c>
      <c r="BJ151" s="17" t="s">
        <v>81</v>
      </c>
      <c r="BK151" s="203">
        <f>ROUND(I151*H151,2)</f>
        <v>0</v>
      </c>
      <c r="BL151" s="17" t="s">
        <v>189</v>
      </c>
      <c r="BM151" s="202" t="s">
        <v>223</v>
      </c>
    </row>
    <row r="152" spans="1:65" s="13" customFormat="1" x14ac:dyDescent="0.2">
      <c r="B152" s="204"/>
      <c r="C152" s="205"/>
      <c r="D152" s="206" t="s">
        <v>191</v>
      </c>
      <c r="E152" s="207" t="s">
        <v>1</v>
      </c>
      <c r="F152" s="208" t="s">
        <v>1408</v>
      </c>
      <c r="G152" s="205"/>
      <c r="H152" s="209">
        <v>2640</v>
      </c>
      <c r="I152" s="210"/>
      <c r="J152" s="205"/>
      <c r="K152" s="205"/>
      <c r="L152" s="211"/>
      <c r="M152" s="212"/>
      <c r="N152" s="213"/>
      <c r="O152" s="213"/>
      <c r="P152" s="213"/>
      <c r="Q152" s="213"/>
      <c r="R152" s="213"/>
      <c r="S152" s="213"/>
      <c r="T152" s="214"/>
      <c r="AT152" s="215" t="s">
        <v>191</v>
      </c>
      <c r="AU152" s="215" t="s">
        <v>83</v>
      </c>
      <c r="AV152" s="13" t="s">
        <v>83</v>
      </c>
      <c r="AW152" s="13" t="s">
        <v>30</v>
      </c>
      <c r="AX152" s="13" t="s">
        <v>73</v>
      </c>
      <c r="AY152" s="215" t="s">
        <v>181</v>
      </c>
    </row>
    <row r="153" spans="1:65" s="13" customFormat="1" x14ac:dyDescent="0.2">
      <c r="B153" s="204"/>
      <c r="C153" s="205"/>
      <c r="D153" s="206" t="s">
        <v>191</v>
      </c>
      <c r="E153" s="207" t="s">
        <v>1</v>
      </c>
      <c r="F153" s="208" t="s">
        <v>1409</v>
      </c>
      <c r="G153" s="205"/>
      <c r="H153" s="209">
        <v>1816</v>
      </c>
      <c r="I153" s="210"/>
      <c r="J153" s="205"/>
      <c r="K153" s="205"/>
      <c r="L153" s="211"/>
      <c r="M153" s="212"/>
      <c r="N153" s="213"/>
      <c r="O153" s="213"/>
      <c r="P153" s="213"/>
      <c r="Q153" s="213"/>
      <c r="R153" s="213"/>
      <c r="S153" s="213"/>
      <c r="T153" s="214"/>
      <c r="AT153" s="215" t="s">
        <v>191</v>
      </c>
      <c r="AU153" s="215" t="s">
        <v>83</v>
      </c>
      <c r="AV153" s="13" t="s">
        <v>83</v>
      </c>
      <c r="AW153" s="13" t="s">
        <v>30</v>
      </c>
      <c r="AX153" s="13" t="s">
        <v>73</v>
      </c>
      <c r="AY153" s="215" t="s">
        <v>181</v>
      </c>
    </row>
    <row r="154" spans="1:65" s="13" customFormat="1" x14ac:dyDescent="0.2">
      <c r="B154" s="204"/>
      <c r="C154" s="205"/>
      <c r="D154" s="206" t="s">
        <v>191</v>
      </c>
      <c r="E154" s="207" t="s">
        <v>1</v>
      </c>
      <c r="F154" s="208" t="s">
        <v>1410</v>
      </c>
      <c r="G154" s="205"/>
      <c r="H154" s="209">
        <v>940</v>
      </c>
      <c r="I154" s="210"/>
      <c r="J154" s="205"/>
      <c r="K154" s="205"/>
      <c r="L154" s="211"/>
      <c r="M154" s="212"/>
      <c r="N154" s="213"/>
      <c r="O154" s="213"/>
      <c r="P154" s="213"/>
      <c r="Q154" s="213"/>
      <c r="R154" s="213"/>
      <c r="S154" s="213"/>
      <c r="T154" s="214"/>
      <c r="AT154" s="215" t="s">
        <v>191</v>
      </c>
      <c r="AU154" s="215" t="s">
        <v>83</v>
      </c>
      <c r="AV154" s="13" t="s">
        <v>83</v>
      </c>
      <c r="AW154" s="13" t="s">
        <v>30</v>
      </c>
      <c r="AX154" s="13" t="s">
        <v>73</v>
      </c>
      <c r="AY154" s="215" t="s">
        <v>181</v>
      </c>
    </row>
    <row r="155" spans="1:65" s="13" customFormat="1" x14ac:dyDescent="0.2">
      <c r="B155" s="204"/>
      <c r="C155" s="205"/>
      <c r="D155" s="206" t="s">
        <v>191</v>
      </c>
      <c r="E155" s="207" t="s">
        <v>1</v>
      </c>
      <c r="F155" s="208" t="s">
        <v>1411</v>
      </c>
      <c r="G155" s="205"/>
      <c r="H155" s="209">
        <v>430</v>
      </c>
      <c r="I155" s="210"/>
      <c r="J155" s="205"/>
      <c r="K155" s="205"/>
      <c r="L155" s="211"/>
      <c r="M155" s="212"/>
      <c r="N155" s="213"/>
      <c r="O155" s="213"/>
      <c r="P155" s="213"/>
      <c r="Q155" s="213"/>
      <c r="R155" s="213"/>
      <c r="S155" s="213"/>
      <c r="T155" s="214"/>
      <c r="AT155" s="215" t="s">
        <v>191</v>
      </c>
      <c r="AU155" s="215" t="s">
        <v>83</v>
      </c>
      <c r="AV155" s="13" t="s">
        <v>83</v>
      </c>
      <c r="AW155" s="13" t="s">
        <v>30</v>
      </c>
      <c r="AX155" s="13" t="s">
        <v>73</v>
      </c>
      <c r="AY155" s="215" t="s">
        <v>181</v>
      </c>
    </row>
    <row r="156" spans="1:65" s="13" customFormat="1" x14ac:dyDescent="0.2">
      <c r="B156" s="204"/>
      <c r="C156" s="205"/>
      <c r="D156" s="206" t="s">
        <v>191</v>
      </c>
      <c r="E156" s="207" t="s">
        <v>1</v>
      </c>
      <c r="F156" s="208" t="s">
        <v>1412</v>
      </c>
      <c r="G156" s="205"/>
      <c r="H156" s="209">
        <v>660</v>
      </c>
      <c r="I156" s="210"/>
      <c r="J156" s="205"/>
      <c r="K156" s="205"/>
      <c r="L156" s="211"/>
      <c r="M156" s="212"/>
      <c r="N156" s="213"/>
      <c r="O156" s="213"/>
      <c r="P156" s="213"/>
      <c r="Q156" s="213"/>
      <c r="R156" s="213"/>
      <c r="S156" s="213"/>
      <c r="T156" s="214"/>
      <c r="AT156" s="215" t="s">
        <v>191</v>
      </c>
      <c r="AU156" s="215" t="s">
        <v>83</v>
      </c>
      <c r="AV156" s="13" t="s">
        <v>83</v>
      </c>
      <c r="AW156" s="13" t="s">
        <v>30</v>
      </c>
      <c r="AX156" s="13" t="s">
        <v>73</v>
      </c>
      <c r="AY156" s="215" t="s">
        <v>181</v>
      </c>
    </row>
    <row r="157" spans="1:65" s="13" customFormat="1" x14ac:dyDescent="0.2">
      <c r="B157" s="204"/>
      <c r="C157" s="205"/>
      <c r="D157" s="206" t="s">
        <v>191</v>
      </c>
      <c r="E157" s="207" t="s">
        <v>1</v>
      </c>
      <c r="F157" s="208" t="s">
        <v>1413</v>
      </c>
      <c r="G157" s="205"/>
      <c r="H157" s="209">
        <v>330</v>
      </c>
      <c r="I157" s="210"/>
      <c r="J157" s="205"/>
      <c r="K157" s="205"/>
      <c r="L157" s="211"/>
      <c r="M157" s="212"/>
      <c r="N157" s="213"/>
      <c r="O157" s="213"/>
      <c r="P157" s="213"/>
      <c r="Q157" s="213"/>
      <c r="R157" s="213"/>
      <c r="S157" s="213"/>
      <c r="T157" s="214"/>
      <c r="AT157" s="215" t="s">
        <v>191</v>
      </c>
      <c r="AU157" s="215" t="s">
        <v>83</v>
      </c>
      <c r="AV157" s="13" t="s">
        <v>83</v>
      </c>
      <c r="AW157" s="13" t="s">
        <v>30</v>
      </c>
      <c r="AX157" s="13" t="s">
        <v>73</v>
      </c>
      <c r="AY157" s="215" t="s">
        <v>181</v>
      </c>
    </row>
    <row r="158" spans="1:65" s="14" customFormat="1" x14ac:dyDescent="0.2">
      <c r="B158" s="216"/>
      <c r="C158" s="217"/>
      <c r="D158" s="206" t="s">
        <v>191</v>
      </c>
      <c r="E158" s="218" t="s">
        <v>1</v>
      </c>
      <c r="F158" s="219" t="s">
        <v>193</v>
      </c>
      <c r="G158" s="217"/>
      <c r="H158" s="220">
        <v>6816</v>
      </c>
      <c r="I158" s="221"/>
      <c r="J158" s="217"/>
      <c r="K158" s="217"/>
      <c r="L158" s="222"/>
      <c r="M158" s="223"/>
      <c r="N158" s="224"/>
      <c r="O158" s="224"/>
      <c r="P158" s="224"/>
      <c r="Q158" s="224"/>
      <c r="R158" s="224"/>
      <c r="S158" s="224"/>
      <c r="T158" s="225"/>
      <c r="AT158" s="226" t="s">
        <v>191</v>
      </c>
      <c r="AU158" s="226" t="s">
        <v>83</v>
      </c>
      <c r="AV158" s="14" t="s">
        <v>189</v>
      </c>
      <c r="AW158" s="14" t="s">
        <v>30</v>
      </c>
      <c r="AX158" s="14" t="s">
        <v>81</v>
      </c>
      <c r="AY158" s="226" t="s">
        <v>181</v>
      </c>
    </row>
    <row r="159" spans="1:65" s="2" customFormat="1" ht="21.75" customHeight="1" x14ac:dyDescent="0.2">
      <c r="A159" s="34"/>
      <c r="B159" s="35"/>
      <c r="C159" s="227" t="s">
        <v>224</v>
      </c>
      <c r="D159" s="227" t="s">
        <v>212</v>
      </c>
      <c r="E159" s="228" t="s">
        <v>225</v>
      </c>
      <c r="F159" s="229" t="s">
        <v>226</v>
      </c>
      <c r="G159" s="230" t="s">
        <v>227</v>
      </c>
      <c r="H159" s="231">
        <v>59</v>
      </c>
      <c r="I159" s="260"/>
      <c r="J159" s="233">
        <f>ROUND(I159*H159,2)</f>
        <v>0</v>
      </c>
      <c r="K159" s="229" t="s">
        <v>188</v>
      </c>
      <c r="L159" s="234"/>
      <c r="M159" s="235" t="s">
        <v>1</v>
      </c>
      <c r="N159" s="236" t="s">
        <v>38</v>
      </c>
      <c r="O159" s="71"/>
      <c r="P159" s="200">
        <f>O159*H159</f>
        <v>0</v>
      </c>
      <c r="Q159" s="200">
        <v>5.9268000000000001</v>
      </c>
      <c r="R159" s="200">
        <f>Q159*H159</f>
        <v>349.68119999999999</v>
      </c>
      <c r="S159" s="200">
        <v>0</v>
      </c>
      <c r="T159" s="201">
        <f>S159*H159</f>
        <v>0</v>
      </c>
      <c r="U159" s="34"/>
      <c r="V159" s="34"/>
      <c r="W159" s="34"/>
      <c r="X159" s="34"/>
      <c r="Y159" s="34"/>
      <c r="Z159" s="34"/>
      <c r="AA159" s="34"/>
      <c r="AB159" s="34"/>
      <c r="AC159" s="34"/>
      <c r="AD159" s="34"/>
      <c r="AE159" s="34"/>
      <c r="AR159" s="202" t="s">
        <v>216</v>
      </c>
      <c r="AT159" s="202" t="s">
        <v>212</v>
      </c>
      <c r="AU159" s="202" t="s">
        <v>83</v>
      </c>
      <c r="AY159" s="17" t="s">
        <v>181</v>
      </c>
      <c r="BE159" s="203">
        <f>IF(N159="základní",J159,0)</f>
        <v>0</v>
      </c>
      <c r="BF159" s="203">
        <f>IF(N159="snížená",J159,0)</f>
        <v>0</v>
      </c>
      <c r="BG159" s="203">
        <f>IF(N159="zákl. přenesená",J159,0)</f>
        <v>0</v>
      </c>
      <c r="BH159" s="203">
        <f>IF(N159="sníž. přenesená",J159,0)</f>
        <v>0</v>
      </c>
      <c r="BI159" s="203">
        <f>IF(N159="nulová",J159,0)</f>
        <v>0</v>
      </c>
      <c r="BJ159" s="17" t="s">
        <v>81</v>
      </c>
      <c r="BK159" s="203">
        <f>ROUND(I159*H159,2)</f>
        <v>0</v>
      </c>
      <c r="BL159" s="17" t="s">
        <v>189</v>
      </c>
      <c r="BM159" s="202" t="s">
        <v>228</v>
      </c>
    </row>
    <row r="160" spans="1:65" s="15" customFormat="1" x14ac:dyDescent="0.2">
      <c r="B160" s="237"/>
      <c r="C160" s="238"/>
      <c r="D160" s="206" t="s">
        <v>191</v>
      </c>
      <c r="E160" s="239" t="s">
        <v>1</v>
      </c>
      <c r="F160" s="240" t="s">
        <v>229</v>
      </c>
      <c r="G160" s="238"/>
      <c r="H160" s="239" t="s">
        <v>1</v>
      </c>
      <c r="I160" s="241"/>
      <c r="J160" s="238"/>
      <c r="K160" s="238"/>
      <c r="L160" s="242"/>
      <c r="M160" s="243"/>
      <c r="N160" s="244"/>
      <c r="O160" s="244"/>
      <c r="P160" s="244"/>
      <c r="Q160" s="244"/>
      <c r="R160" s="244"/>
      <c r="S160" s="244"/>
      <c r="T160" s="245"/>
      <c r="AT160" s="246" t="s">
        <v>191</v>
      </c>
      <c r="AU160" s="246" t="s">
        <v>83</v>
      </c>
      <c r="AV160" s="15" t="s">
        <v>81</v>
      </c>
      <c r="AW160" s="15" t="s">
        <v>30</v>
      </c>
      <c r="AX160" s="15" t="s">
        <v>73</v>
      </c>
      <c r="AY160" s="246" t="s">
        <v>181</v>
      </c>
    </row>
    <row r="161" spans="1:65" s="13" customFormat="1" x14ac:dyDescent="0.2">
      <c r="B161" s="204"/>
      <c r="C161" s="205"/>
      <c r="D161" s="206" t="s">
        <v>191</v>
      </c>
      <c r="E161" s="207" t="s">
        <v>1</v>
      </c>
      <c r="F161" s="208" t="s">
        <v>1414</v>
      </c>
      <c r="G161" s="205"/>
      <c r="H161" s="209">
        <v>22</v>
      </c>
      <c r="I161" s="210"/>
      <c r="J161" s="205"/>
      <c r="K161" s="205"/>
      <c r="L161" s="211"/>
      <c r="M161" s="212"/>
      <c r="N161" s="213"/>
      <c r="O161" s="213"/>
      <c r="P161" s="213"/>
      <c r="Q161" s="213"/>
      <c r="R161" s="213"/>
      <c r="S161" s="213"/>
      <c r="T161" s="214"/>
      <c r="AT161" s="215" t="s">
        <v>191</v>
      </c>
      <c r="AU161" s="215" t="s">
        <v>83</v>
      </c>
      <c r="AV161" s="13" t="s">
        <v>83</v>
      </c>
      <c r="AW161" s="13" t="s">
        <v>30</v>
      </c>
      <c r="AX161" s="13" t="s">
        <v>73</v>
      </c>
      <c r="AY161" s="215" t="s">
        <v>181</v>
      </c>
    </row>
    <row r="162" spans="1:65" s="13" customFormat="1" x14ac:dyDescent="0.2">
      <c r="B162" s="204"/>
      <c r="C162" s="205"/>
      <c r="D162" s="206" t="s">
        <v>191</v>
      </c>
      <c r="E162" s="207" t="s">
        <v>1</v>
      </c>
      <c r="F162" s="208" t="s">
        <v>1415</v>
      </c>
      <c r="G162" s="205"/>
      <c r="H162" s="209">
        <v>16</v>
      </c>
      <c r="I162" s="210"/>
      <c r="J162" s="205"/>
      <c r="K162" s="205"/>
      <c r="L162" s="211"/>
      <c r="M162" s="212"/>
      <c r="N162" s="213"/>
      <c r="O162" s="213"/>
      <c r="P162" s="213"/>
      <c r="Q162" s="213"/>
      <c r="R162" s="213"/>
      <c r="S162" s="213"/>
      <c r="T162" s="214"/>
      <c r="AT162" s="215" t="s">
        <v>191</v>
      </c>
      <c r="AU162" s="215" t="s">
        <v>83</v>
      </c>
      <c r="AV162" s="13" t="s">
        <v>83</v>
      </c>
      <c r="AW162" s="13" t="s">
        <v>30</v>
      </c>
      <c r="AX162" s="13" t="s">
        <v>73</v>
      </c>
      <c r="AY162" s="215" t="s">
        <v>181</v>
      </c>
    </row>
    <row r="163" spans="1:65" s="13" customFormat="1" x14ac:dyDescent="0.2">
      <c r="B163" s="204"/>
      <c r="C163" s="205"/>
      <c r="D163" s="206" t="s">
        <v>191</v>
      </c>
      <c r="E163" s="207" t="s">
        <v>1</v>
      </c>
      <c r="F163" s="208" t="s">
        <v>1416</v>
      </c>
      <c r="G163" s="205"/>
      <c r="H163" s="209">
        <v>8</v>
      </c>
      <c r="I163" s="210"/>
      <c r="J163" s="205"/>
      <c r="K163" s="205"/>
      <c r="L163" s="211"/>
      <c r="M163" s="212"/>
      <c r="N163" s="213"/>
      <c r="O163" s="213"/>
      <c r="P163" s="213"/>
      <c r="Q163" s="213"/>
      <c r="R163" s="213"/>
      <c r="S163" s="213"/>
      <c r="T163" s="214"/>
      <c r="AT163" s="215" t="s">
        <v>191</v>
      </c>
      <c r="AU163" s="215" t="s">
        <v>83</v>
      </c>
      <c r="AV163" s="13" t="s">
        <v>83</v>
      </c>
      <c r="AW163" s="13" t="s">
        <v>30</v>
      </c>
      <c r="AX163" s="13" t="s">
        <v>73</v>
      </c>
      <c r="AY163" s="215" t="s">
        <v>181</v>
      </c>
    </row>
    <row r="164" spans="1:65" s="13" customFormat="1" x14ac:dyDescent="0.2">
      <c r="B164" s="204"/>
      <c r="C164" s="205"/>
      <c r="D164" s="206" t="s">
        <v>191</v>
      </c>
      <c r="E164" s="207" t="s">
        <v>1</v>
      </c>
      <c r="F164" s="208" t="s">
        <v>1417</v>
      </c>
      <c r="G164" s="205"/>
      <c r="H164" s="209">
        <v>4</v>
      </c>
      <c r="I164" s="210"/>
      <c r="J164" s="205"/>
      <c r="K164" s="205"/>
      <c r="L164" s="211"/>
      <c r="M164" s="212"/>
      <c r="N164" s="213"/>
      <c r="O164" s="213"/>
      <c r="P164" s="213"/>
      <c r="Q164" s="213"/>
      <c r="R164" s="213"/>
      <c r="S164" s="213"/>
      <c r="T164" s="214"/>
      <c r="AT164" s="215" t="s">
        <v>191</v>
      </c>
      <c r="AU164" s="215" t="s">
        <v>83</v>
      </c>
      <c r="AV164" s="13" t="s">
        <v>83</v>
      </c>
      <c r="AW164" s="13" t="s">
        <v>30</v>
      </c>
      <c r="AX164" s="13" t="s">
        <v>73</v>
      </c>
      <c r="AY164" s="215" t="s">
        <v>181</v>
      </c>
    </row>
    <row r="165" spans="1:65" s="13" customFormat="1" x14ac:dyDescent="0.2">
      <c r="B165" s="204"/>
      <c r="C165" s="205"/>
      <c r="D165" s="206" t="s">
        <v>191</v>
      </c>
      <c r="E165" s="207" t="s">
        <v>1</v>
      </c>
      <c r="F165" s="208" t="s">
        <v>1418</v>
      </c>
      <c r="G165" s="205"/>
      <c r="H165" s="209">
        <v>6</v>
      </c>
      <c r="I165" s="210"/>
      <c r="J165" s="205"/>
      <c r="K165" s="205"/>
      <c r="L165" s="211"/>
      <c r="M165" s="212"/>
      <c r="N165" s="213"/>
      <c r="O165" s="213"/>
      <c r="P165" s="213"/>
      <c r="Q165" s="213"/>
      <c r="R165" s="213"/>
      <c r="S165" s="213"/>
      <c r="T165" s="214"/>
      <c r="AT165" s="215" t="s">
        <v>191</v>
      </c>
      <c r="AU165" s="215" t="s">
        <v>83</v>
      </c>
      <c r="AV165" s="13" t="s">
        <v>83</v>
      </c>
      <c r="AW165" s="13" t="s">
        <v>30</v>
      </c>
      <c r="AX165" s="13" t="s">
        <v>73</v>
      </c>
      <c r="AY165" s="215" t="s">
        <v>181</v>
      </c>
    </row>
    <row r="166" spans="1:65" s="13" customFormat="1" x14ac:dyDescent="0.2">
      <c r="B166" s="204"/>
      <c r="C166" s="205"/>
      <c r="D166" s="206" t="s">
        <v>191</v>
      </c>
      <c r="E166" s="207" t="s">
        <v>1</v>
      </c>
      <c r="F166" s="208" t="s">
        <v>1419</v>
      </c>
      <c r="G166" s="205"/>
      <c r="H166" s="209">
        <v>3</v>
      </c>
      <c r="I166" s="210"/>
      <c r="J166" s="205"/>
      <c r="K166" s="205"/>
      <c r="L166" s="211"/>
      <c r="M166" s="212"/>
      <c r="N166" s="213"/>
      <c r="O166" s="213"/>
      <c r="P166" s="213"/>
      <c r="Q166" s="213"/>
      <c r="R166" s="213"/>
      <c r="S166" s="213"/>
      <c r="T166" s="214"/>
      <c r="AT166" s="215" t="s">
        <v>191</v>
      </c>
      <c r="AU166" s="215" t="s">
        <v>83</v>
      </c>
      <c r="AV166" s="13" t="s">
        <v>83</v>
      </c>
      <c r="AW166" s="13" t="s">
        <v>30</v>
      </c>
      <c r="AX166" s="13" t="s">
        <v>73</v>
      </c>
      <c r="AY166" s="215" t="s">
        <v>181</v>
      </c>
    </row>
    <row r="167" spans="1:65" s="14" customFormat="1" x14ac:dyDescent="0.2">
      <c r="B167" s="216"/>
      <c r="C167" s="217"/>
      <c r="D167" s="206" t="s">
        <v>191</v>
      </c>
      <c r="E167" s="218" t="s">
        <v>1</v>
      </c>
      <c r="F167" s="219" t="s">
        <v>193</v>
      </c>
      <c r="G167" s="217"/>
      <c r="H167" s="220">
        <v>59</v>
      </c>
      <c r="I167" s="221"/>
      <c r="J167" s="217"/>
      <c r="K167" s="217"/>
      <c r="L167" s="222"/>
      <c r="M167" s="223"/>
      <c r="N167" s="224"/>
      <c r="O167" s="224"/>
      <c r="P167" s="224"/>
      <c r="Q167" s="224"/>
      <c r="R167" s="224"/>
      <c r="S167" s="224"/>
      <c r="T167" s="225"/>
      <c r="AT167" s="226" t="s">
        <v>191</v>
      </c>
      <c r="AU167" s="226" t="s">
        <v>83</v>
      </c>
      <c r="AV167" s="14" t="s">
        <v>189</v>
      </c>
      <c r="AW167" s="14" t="s">
        <v>30</v>
      </c>
      <c r="AX167" s="14" t="s">
        <v>81</v>
      </c>
      <c r="AY167" s="226" t="s">
        <v>181</v>
      </c>
    </row>
    <row r="168" spans="1:65" s="2" customFormat="1" ht="21.75" customHeight="1" x14ac:dyDescent="0.2">
      <c r="A168" s="34"/>
      <c r="B168" s="35"/>
      <c r="C168" s="227" t="s">
        <v>216</v>
      </c>
      <c r="D168" s="227" t="s">
        <v>212</v>
      </c>
      <c r="E168" s="228" t="s">
        <v>230</v>
      </c>
      <c r="F168" s="229" t="s">
        <v>231</v>
      </c>
      <c r="G168" s="230" t="s">
        <v>227</v>
      </c>
      <c r="H168" s="231">
        <v>14784</v>
      </c>
      <c r="I168" s="260"/>
      <c r="J168" s="233">
        <f>ROUND(I168*H168,2)</f>
        <v>0</v>
      </c>
      <c r="K168" s="229" t="s">
        <v>188</v>
      </c>
      <c r="L168" s="234"/>
      <c r="M168" s="235" t="s">
        <v>1</v>
      </c>
      <c r="N168" s="236" t="s">
        <v>38</v>
      </c>
      <c r="O168" s="71"/>
      <c r="P168" s="200">
        <f>O168*H168</f>
        <v>0</v>
      </c>
      <c r="Q168" s="200">
        <v>1.8000000000000001E-4</v>
      </c>
      <c r="R168" s="200">
        <f>Q168*H168</f>
        <v>2.6611200000000004</v>
      </c>
      <c r="S168" s="200">
        <v>0</v>
      </c>
      <c r="T168" s="201">
        <f>S168*H168</f>
        <v>0</v>
      </c>
      <c r="U168" s="34"/>
      <c r="V168" s="34"/>
      <c r="W168" s="34"/>
      <c r="X168" s="34"/>
      <c r="Y168" s="34"/>
      <c r="Z168" s="34"/>
      <c r="AA168" s="34"/>
      <c r="AB168" s="34"/>
      <c r="AC168" s="34"/>
      <c r="AD168" s="34"/>
      <c r="AE168" s="34"/>
      <c r="AR168" s="202" t="s">
        <v>216</v>
      </c>
      <c r="AT168" s="202" t="s">
        <v>212</v>
      </c>
      <c r="AU168" s="202" t="s">
        <v>83</v>
      </c>
      <c r="AY168" s="17" t="s">
        <v>181</v>
      </c>
      <c r="BE168" s="203">
        <f>IF(N168="základní",J168,0)</f>
        <v>0</v>
      </c>
      <c r="BF168" s="203">
        <f>IF(N168="snížená",J168,0)</f>
        <v>0</v>
      </c>
      <c r="BG168" s="203">
        <f>IF(N168="zákl. přenesená",J168,0)</f>
        <v>0</v>
      </c>
      <c r="BH168" s="203">
        <f>IF(N168="sníž. přenesená",J168,0)</f>
        <v>0</v>
      </c>
      <c r="BI168" s="203">
        <f>IF(N168="nulová",J168,0)</f>
        <v>0</v>
      </c>
      <c r="BJ168" s="17" t="s">
        <v>81</v>
      </c>
      <c r="BK168" s="203">
        <f>ROUND(I168*H168,2)</f>
        <v>0</v>
      </c>
      <c r="BL168" s="17" t="s">
        <v>189</v>
      </c>
      <c r="BM168" s="202" t="s">
        <v>232</v>
      </c>
    </row>
    <row r="169" spans="1:65" s="15" customFormat="1" x14ac:dyDescent="0.2">
      <c r="B169" s="237"/>
      <c r="C169" s="238"/>
      <c r="D169" s="206" t="s">
        <v>191</v>
      </c>
      <c r="E169" s="239" t="s">
        <v>1</v>
      </c>
      <c r="F169" s="240" t="s">
        <v>229</v>
      </c>
      <c r="G169" s="238"/>
      <c r="H169" s="239" t="s">
        <v>1</v>
      </c>
      <c r="I169" s="241"/>
      <c r="J169" s="238"/>
      <c r="K169" s="238"/>
      <c r="L169" s="242"/>
      <c r="M169" s="243"/>
      <c r="N169" s="244"/>
      <c r="O169" s="244"/>
      <c r="P169" s="244"/>
      <c r="Q169" s="244"/>
      <c r="R169" s="244"/>
      <c r="S169" s="244"/>
      <c r="T169" s="245"/>
      <c r="AT169" s="246" t="s">
        <v>191</v>
      </c>
      <c r="AU169" s="246" t="s">
        <v>83</v>
      </c>
      <c r="AV169" s="15" t="s">
        <v>81</v>
      </c>
      <c r="AW169" s="15" t="s">
        <v>30</v>
      </c>
      <c r="AX169" s="15" t="s">
        <v>73</v>
      </c>
      <c r="AY169" s="246" t="s">
        <v>181</v>
      </c>
    </row>
    <row r="170" spans="1:65" s="13" customFormat="1" x14ac:dyDescent="0.2">
      <c r="B170" s="204"/>
      <c r="C170" s="205"/>
      <c r="D170" s="206" t="s">
        <v>191</v>
      </c>
      <c r="E170" s="207" t="s">
        <v>1</v>
      </c>
      <c r="F170" s="208" t="s">
        <v>1421</v>
      </c>
      <c r="G170" s="205"/>
      <c r="H170" s="209">
        <v>9342</v>
      </c>
      <c r="I170" s="210"/>
      <c r="J170" s="205"/>
      <c r="K170" s="205"/>
      <c r="L170" s="211"/>
      <c r="M170" s="212"/>
      <c r="N170" s="213"/>
      <c r="O170" s="213"/>
      <c r="P170" s="213"/>
      <c r="Q170" s="213"/>
      <c r="R170" s="213"/>
      <c r="S170" s="213"/>
      <c r="T170" s="214"/>
      <c r="AT170" s="215" t="s">
        <v>191</v>
      </c>
      <c r="AU170" s="215" t="s">
        <v>83</v>
      </c>
      <c r="AV170" s="13" t="s">
        <v>83</v>
      </c>
      <c r="AW170" s="13" t="s">
        <v>30</v>
      </c>
      <c r="AX170" s="13" t="s">
        <v>73</v>
      </c>
      <c r="AY170" s="215" t="s">
        <v>181</v>
      </c>
    </row>
    <row r="171" spans="1:65" s="13" customFormat="1" x14ac:dyDescent="0.2">
      <c r="B171" s="204"/>
      <c r="C171" s="205"/>
      <c r="D171" s="206" t="s">
        <v>191</v>
      </c>
      <c r="E171" s="207" t="s">
        <v>1</v>
      </c>
      <c r="F171" s="208" t="s">
        <v>1422</v>
      </c>
      <c r="G171" s="205"/>
      <c r="H171" s="209">
        <v>3052</v>
      </c>
      <c r="I171" s="210"/>
      <c r="J171" s="205"/>
      <c r="K171" s="205"/>
      <c r="L171" s="211"/>
      <c r="M171" s="212"/>
      <c r="N171" s="213"/>
      <c r="O171" s="213"/>
      <c r="P171" s="213"/>
      <c r="Q171" s="213"/>
      <c r="R171" s="213"/>
      <c r="S171" s="213"/>
      <c r="T171" s="214"/>
      <c r="AT171" s="215" t="s">
        <v>191</v>
      </c>
      <c r="AU171" s="215" t="s">
        <v>83</v>
      </c>
      <c r="AV171" s="13" t="s">
        <v>83</v>
      </c>
      <c r="AW171" s="13" t="s">
        <v>30</v>
      </c>
      <c r="AX171" s="13" t="s">
        <v>73</v>
      </c>
      <c r="AY171" s="215" t="s">
        <v>181</v>
      </c>
    </row>
    <row r="172" spans="1:65" s="13" customFormat="1" x14ac:dyDescent="0.2">
      <c r="B172" s="204"/>
      <c r="C172" s="205"/>
      <c r="D172" s="206" t="s">
        <v>191</v>
      </c>
      <c r="E172" s="207" t="s">
        <v>1</v>
      </c>
      <c r="F172" s="208" t="s">
        <v>1423</v>
      </c>
      <c r="G172" s="205"/>
      <c r="H172" s="209">
        <v>724</v>
      </c>
      <c r="I172" s="210"/>
      <c r="J172" s="205"/>
      <c r="K172" s="205"/>
      <c r="L172" s="211"/>
      <c r="M172" s="212"/>
      <c r="N172" s="213"/>
      <c r="O172" s="213"/>
      <c r="P172" s="213"/>
      <c r="Q172" s="213"/>
      <c r="R172" s="213"/>
      <c r="S172" s="213"/>
      <c r="T172" s="214"/>
      <c r="AT172" s="215" t="s">
        <v>191</v>
      </c>
      <c r="AU172" s="215" t="s">
        <v>83</v>
      </c>
      <c r="AV172" s="13" t="s">
        <v>83</v>
      </c>
      <c r="AW172" s="13" t="s">
        <v>30</v>
      </c>
      <c r="AX172" s="13" t="s">
        <v>73</v>
      </c>
      <c r="AY172" s="215" t="s">
        <v>181</v>
      </c>
    </row>
    <row r="173" spans="1:65" s="13" customFormat="1" x14ac:dyDescent="0.2">
      <c r="B173" s="204"/>
      <c r="C173" s="205"/>
      <c r="D173" s="206" t="s">
        <v>191</v>
      </c>
      <c r="E173" s="207" t="s">
        <v>1</v>
      </c>
      <c r="F173" s="208" t="s">
        <v>1424</v>
      </c>
      <c r="G173" s="205"/>
      <c r="H173" s="209">
        <v>1110</v>
      </c>
      <c r="I173" s="210"/>
      <c r="J173" s="205"/>
      <c r="K173" s="205"/>
      <c r="L173" s="211"/>
      <c r="M173" s="212"/>
      <c r="N173" s="213"/>
      <c r="O173" s="213"/>
      <c r="P173" s="213"/>
      <c r="Q173" s="213"/>
      <c r="R173" s="213"/>
      <c r="S173" s="213"/>
      <c r="T173" s="214"/>
      <c r="AT173" s="215" t="s">
        <v>191</v>
      </c>
      <c r="AU173" s="215" t="s">
        <v>83</v>
      </c>
      <c r="AV173" s="13" t="s">
        <v>83</v>
      </c>
      <c r="AW173" s="13" t="s">
        <v>30</v>
      </c>
      <c r="AX173" s="13" t="s">
        <v>73</v>
      </c>
      <c r="AY173" s="215" t="s">
        <v>181</v>
      </c>
    </row>
    <row r="174" spans="1:65" s="13" customFormat="1" x14ac:dyDescent="0.2">
      <c r="B174" s="204"/>
      <c r="C174" s="205"/>
      <c r="D174" s="206" t="s">
        <v>191</v>
      </c>
      <c r="E174" s="207" t="s">
        <v>1</v>
      </c>
      <c r="F174" s="208" t="s">
        <v>1420</v>
      </c>
      <c r="G174" s="205"/>
      <c r="H174" s="209">
        <v>556</v>
      </c>
      <c r="I174" s="210"/>
      <c r="J174" s="205"/>
      <c r="K174" s="205"/>
      <c r="L174" s="211"/>
      <c r="M174" s="212"/>
      <c r="N174" s="213"/>
      <c r="O174" s="213"/>
      <c r="P174" s="213"/>
      <c r="Q174" s="213"/>
      <c r="R174" s="213"/>
      <c r="S174" s="213"/>
      <c r="T174" s="214"/>
      <c r="AT174" s="215" t="s">
        <v>191</v>
      </c>
      <c r="AU174" s="215" t="s">
        <v>83</v>
      </c>
      <c r="AV174" s="13" t="s">
        <v>83</v>
      </c>
      <c r="AW174" s="13" t="s">
        <v>30</v>
      </c>
      <c r="AX174" s="13" t="s">
        <v>73</v>
      </c>
      <c r="AY174" s="215" t="s">
        <v>181</v>
      </c>
    </row>
    <row r="175" spans="1:65" s="14" customFormat="1" x14ac:dyDescent="0.2">
      <c r="B175" s="216"/>
      <c r="C175" s="217"/>
      <c r="D175" s="206" t="s">
        <v>191</v>
      </c>
      <c r="E175" s="218" t="s">
        <v>1</v>
      </c>
      <c r="F175" s="219" t="s">
        <v>193</v>
      </c>
      <c r="G175" s="217"/>
      <c r="H175" s="220">
        <v>14784</v>
      </c>
      <c r="I175" s="221"/>
      <c r="J175" s="217"/>
      <c r="K175" s="217"/>
      <c r="L175" s="222"/>
      <c r="M175" s="223"/>
      <c r="N175" s="224"/>
      <c r="O175" s="224"/>
      <c r="P175" s="224"/>
      <c r="Q175" s="224"/>
      <c r="R175" s="224"/>
      <c r="S175" s="224"/>
      <c r="T175" s="225"/>
      <c r="AT175" s="226" t="s">
        <v>191</v>
      </c>
      <c r="AU175" s="226" t="s">
        <v>83</v>
      </c>
      <c r="AV175" s="14" t="s">
        <v>189</v>
      </c>
      <c r="AW175" s="14" t="s">
        <v>30</v>
      </c>
      <c r="AX175" s="14" t="s">
        <v>81</v>
      </c>
      <c r="AY175" s="226" t="s">
        <v>181</v>
      </c>
    </row>
    <row r="176" spans="1:65" s="2" customFormat="1" ht="78" customHeight="1" x14ac:dyDescent="0.2">
      <c r="A176" s="34"/>
      <c r="B176" s="35"/>
      <c r="C176" s="191" t="s">
        <v>233</v>
      </c>
      <c r="D176" s="191" t="s">
        <v>184</v>
      </c>
      <c r="E176" s="192" t="s">
        <v>234</v>
      </c>
      <c r="F176" s="193" t="s">
        <v>235</v>
      </c>
      <c r="G176" s="194" t="s">
        <v>236</v>
      </c>
      <c r="H176" s="195">
        <v>168</v>
      </c>
      <c r="I176" s="196"/>
      <c r="J176" s="197">
        <f>ROUND(I176*H176,2)</f>
        <v>0</v>
      </c>
      <c r="K176" s="193" t="s">
        <v>188</v>
      </c>
      <c r="L176" s="39"/>
      <c r="M176" s="198" t="s">
        <v>1</v>
      </c>
      <c r="N176" s="199" t="s">
        <v>38</v>
      </c>
      <c r="O176" s="71"/>
      <c r="P176" s="200">
        <f>O176*H176</f>
        <v>0</v>
      </c>
      <c r="Q176" s="200">
        <v>0</v>
      </c>
      <c r="R176" s="200">
        <f>Q176*H176</f>
        <v>0</v>
      </c>
      <c r="S176" s="200">
        <v>0</v>
      </c>
      <c r="T176" s="201">
        <f>S176*H176</f>
        <v>0</v>
      </c>
      <c r="U176" s="34"/>
      <c r="V176" s="34"/>
      <c r="W176" s="34"/>
      <c r="X176" s="34"/>
      <c r="Y176" s="34"/>
      <c r="Z176" s="34"/>
      <c r="AA176" s="34"/>
      <c r="AB176" s="34"/>
      <c r="AC176" s="34"/>
      <c r="AD176" s="34"/>
      <c r="AE176" s="34"/>
      <c r="AR176" s="202" t="s">
        <v>189</v>
      </c>
      <c r="AT176" s="202" t="s">
        <v>184</v>
      </c>
      <c r="AU176" s="202" t="s">
        <v>83</v>
      </c>
      <c r="AY176" s="17" t="s">
        <v>181</v>
      </c>
      <c r="BE176" s="203">
        <f>IF(N176="základní",J176,0)</f>
        <v>0</v>
      </c>
      <c r="BF176" s="203">
        <f>IF(N176="snížená",J176,0)</f>
        <v>0</v>
      </c>
      <c r="BG176" s="203">
        <f>IF(N176="zákl. přenesená",J176,0)</f>
        <v>0</v>
      </c>
      <c r="BH176" s="203">
        <f>IF(N176="sníž. přenesená",J176,0)</f>
        <v>0</v>
      </c>
      <c r="BI176" s="203">
        <f>IF(N176="nulová",J176,0)</f>
        <v>0</v>
      </c>
      <c r="BJ176" s="17" t="s">
        <v>81</v>
      </c>
      <c r="BK176" s="203">
        <f>ROUND(I176*H176,2)</f>
        <v>0</v>
      </c>
      <c r="BL176" s="17" t="s">
        <v>189</v>
      </c>
      <c r="BM176" s="202" t="s">
        <v>237</v>
      </c>
    </row>
    <row r="177" spans="1:65" s="13" customFormat="1" x14ac:dyDescent="0.2">
      <c r="B177" s="204"/>
      <c r="C177" s="205"/>
      <c r="D177" s="206" t="s">
        <v>191</v>
      </c>
      <c r="E177" s="207" t="s">
        <v>1</v>
      </c>
      <c r="F177" s="208" t="s">
        <v>238</v>
      </c>
      <c r="G177" s="205"/>
      <c r="H177" s="209">
        <v>168</v>
      </c>
      <c r="I177" s="210"/>
      <c r="J177" s="205"/>
      <c r="K177" s="205"/>
      <c r="L177" s="211"/>
      <c r="M177" s="212"/>
      <c r="N177" s="213"/>
      <c r="O177" s="213"/>
      <c r="P177" s="213"/>
      <c r="Q177" s="213"/>
      <c r="R177" s="213"/>
      <c r="S177" s="213"/>
      <c r="T177" s="214"/>
      <c r="AT177" s="215" t="s">
        <v>191</v>
      </c>
      <c r="AU177" s="215" t="s">
        <v>83</v>
      </c>
      <c r="AV177" s="13" t="s">
        <v>83</v>
      </c>
      <c r="AW177" s="13" t="s">
        <v>30</v>
      </c>
      <c r="AX177" s="13" t="s">
        <v>73</v>
      </c>
      <c r="AY177" s="215" t="s">
        <v>181</v>
      </c>
    </row>
    <row r="178" spans="1:65" s="14" customFormat="1" x14ac:dyDescent="0.2">
      <c r="B178" s="216"/>
      <c r="C178" s="217"/>
      <c r="D178" s="206" t="s">
        <v>191</v>
      </c>
      <c r="E178" s="218" t="s">
        <v>1</v>
      </c>
      <c r="F178" s="219" t="s">
        <v>193</v>
      </c>
      <c r="G178" s="217"/>
      <c r="H178" s="220">
        <v>168</v>
      </c>
      <c r="I178" s="221"/>
      <c r="J178" s="217"/>
      <c r="K178" s="217"/>
      <c r="L178" s="222"/>
      <c r="M178" s="223"/>
      <c r="N178" s="224"/>
      <c r="O178" s="224"/>
      <c r="P178" s="224"/>
      <c r="Q178" s="224"/>
      <c r="R178" s="224"/>
      <c r="S178" s="224"/>
      <c r="T178" s="225"/>
      <c r="AT178" s="226" t="s">
        <v>191</v>
      </c>
      <c r="AU178" s="226" t="s">
        <v>83</v>
      </c>
      <c r="AV178" s="14" t="s">
        <v>189</v>
      </c>
      <c r="AW178" s="14" t="s">
        <v>30</v>
      </c>
      <c r="AX178" s="14" t="s">
        <v>81</v>
      </c>
      <c r="AY178" s="226" t="s">
        <v>181</v>
      </c>
    </row>
    <row r="179" spans="1:65" s="2" customFormat="1" ht="24.2" customHeight="1" x14ac:dyDescent="0.2">
      <c r="A179" s="34"/>
      <c r="B179" s="35"/>
      <c r="C179" s="227" t="s">
        <v>239</v>
      </c>
      <c r="D179" s="227" t="s">
        <v>212</v>
      </c>
      <c r="E179" s="228" t="s">
        <v>240</v>
      </c>
      <c r="F179" s="229" t="s">
        <v>241</v>
      </c>
      <c r="G179" s="230" t="s">
        <v>227</v>
      </c>
      <c r="H179" s="231">
        <v>336</v>
      </c>
      <c r="I179" s="232"/>
      <c r="J179" s="233">
        <f>ROUND(I179*H179,2)</f>
        <v>0</v>
      </c>
      <c r="K179" s="229" t="s">
        <v>188</v>
      </c>
      <c r="L179" s="234"/>
      <c r="M179" s="235" t="s">
        <v>1</v>
      </c>
      <c r="N179" s="236" t="s">
        <v>38</v>
      </c>
      <c r="O179" s="71"/>
      <c r="P179" s="200">
        <f>O179*H179</f>
        <v>0</v>
      </c>
      <c r="Q179" s="200">
        <v>1.1100000000000001E-3</v>
      </c>
      <c r="R179" s="200">
        <f>Q179*H179</f>
        <v>0.37296000000000001</v>
      </c>
      <c r="S179" s="200">
        <v>0</v>
      </c>
      <c r="T179" s="201">
        <f>S179*H179</f>
        <v>0</v>
      </c>
      <c r="U179" s="34"/>
      <c r="V179" s="34"/>
      <c r="W179" s="34"/>
      <c r="X179" s="34"/>
      <c r="Y179" s="34"/>
      <c r="Z179" s="34"/>
      <c r="AA179" s="34"/>
      <c r="AB179" s="34"/>
      <c r="AC179" s="34"/>
      <c r="AD179" s="34"/>
      <c r="AE179" s="34"/>
      <c r="AR179" s="202" t="s">
        <v>216</v>
      </c>
      <c r="AT179" s="202" t="s">
        <v>212</v>
      </c>
      <c r="AU179" s="202" t="s">
        <v>83</v>
      </c>
      <c r="AY179" s="17" t="s">
        <v>181</v>
      </c>
      <c r="BE179" s="203">
        <f>IF(N179="základní",J179,0)</f>
        <v>0</v>
      </c>
      <c r="BF179" s="203">
        <f>IF(N179="snížená",J179,0)</f>
        <v>0</v>
      </c>
      <c r="BG179" s="203">
        <f>IF(N179="zákl. přenesená",J179,0)</f>
        <v>0</v>
      </c>
      <c r="BH179" s="203">
        <f>IF(N179="sníž. přenesená",J179,0)</f>
        <v>0</v>
      </c>
      <c r="BI179" s="203">
        <f>IF(N179="nulová",J179,0)</f>
        <v>0</v>
      </c>
      <c r="BJ179" s="17" t="s">
        <v>81</v>
      </c>
      <c r="BK179" s="203">
        <f>ROUND(I179*H179,2)</f>
        <v>0</v>
      </c>
      <c r="BL179" s="17" t="s">
        <v>189</v>
      </c>
      <c r="BM179" s="202" t="s">
        <v>242</v>
      </c>
    </row>
    <row r="180" spans="1:65" s="13" customFormat="1" x14ac:dyDescent="0.2">
      <c r="B180" s="204"/>
      <c r="C180" s="205"/>
      <c r="D180" s="206" t="s">
        <v>191</v>
      </c>
      <c r="E180" s="207" t="s">
        <v>1</v>
      </c>
      <c r="F180" s="208" t="s">
        <v>243</v>
      </c>
      <c r="G180" s="205"/>
      <c r="H180" s="209">
        <v>336</v>
      </c>
      <c r="I180" s="210"/>
      <c r="J180" s="205"/>
      <c r="K180" s="205"/>
      <c r="L180" s="211"/>
      <c r="M180" s="212"/>
      <c r="N180" s="213"/>
      <c r="O180" s="213"/>
      <c r="P180" s="213"/>
      <c r="Q180" s="213"/>
      <c r="R180" s="213"/>
      <c r="S180" s="213"/>
      <c r="T180" s="214"/>
      <c r="AT180" s="215" t="s">
        <v>191</v>
      </c>
      <c r="AU180" s="215" t="s">
        <v>83</v>
      </c>
      <c r="AV180" s="13" t="s">
        <v>83</v>
      </c>
      <c r="AW180" s="13" t="s">
        <v>30</v>
      </c>
      <c r="AX180" s="13" t="s">
        <v>73</v>
      </c>
      <c r="AY180" s="215" t="s">
        <v>181</v>
      </c>
    </row>
    <row r="181" spans="1:65" s="14" customFormat="1" x14ac:dyDescent="0.2">
      <c r="B181" s="216"/>
      <c r="C181" s="217"/>
      <c r="D181" s="206" t="s">
        <v>191</v>
      </c>
      <c r="E181" s="218" t="s">
        <v>1</v>
      </c>
      <c r="F181" s="219" t="s">
        <v>193</v>
      </c>
      <c r="G181" s="217"/>
      <c r="H181" s="220">
        <v>336</v>
      </c>
      <c r="I181" s="221"/>
      <c r="J181" s="217"/>
      <c r="K181" s="217"/>
      <c r="L181" s="222"/>
      <c r="M181" s="223"/>
      <c r="N181" s="224"/>
      <c r="O181" s="224"/>
      <c r="P181" s="224"/>
      <c r="Q181" s="224"/>
      <c r="R181" s="224"/>
      <c r="S181" s="224"/>
      <c r="T181" s="225"/>
      <c r="AT181" s="226" t="s">
        <v>191</v>
      </c>
      <c r="AU181" s="226" t="s">
        <v>83</v>
      </c>
      <c r="AV181" s="14" t="s">
        <v>189</v>
      </c>
      <c r="AW181" s="14" t="s">
        <v>30</v>
      </c>
      <c r="AX181" s="14" t="s">
        <v>81</v>
      </c>
      <c r="AY181" s="226" t="s">
        <v>181</v>
      </c>
    </row>
    <row r="182" spans="1:65" s="2" customFormat="1" ht="66.75" customHeight="1" x14ac:dyDescent="0.2">
      <c r="A182" s="34"/>
      <c r="B182" s="35"/>
      <c r="C182" s="191" t="s">
        <v>244</v>
      </c>
      <c r="D182" s="191" t="s">
        <v>184</v>
      </c>
      <c r="E182" s="192" t="s">
        <v>245</v>
      </c>
      <c r="F182" s="193" t="s">
        <v>246</v>
      </c>
      <c r="G182" s="194" t="s">
        <v>227</v>
      </c>
      <c r="H182" s="195">
        <v>250</v>
      </c>
      <c r="I182" s="196"/>
      <c r="J182" s="197">
        <f>ROUND(I182*H182,2)</f>
        <v>0</v>
      </c>
      <c r="K182" s="193" t="s">
        <v>188</v>
      </c>
      <c r="L182" s="39"/>
      <c r="M182" s="198" t="s">
        <v>1</v>
      </c>
      <c r="N182" s="199" t="s">
        <v>38</v>
      </c>
      <c r="O182" s="71"/>
      <c r="P182" s="200">
        <f>O182*H182</f>
        <v>0</v>
      </c>
      <c r="Q182" s="200">
        <v>0</v>
      </c>
      <c r="R182" s="200">
        <f>Q182*H182</f>
        <v>0</v>
      </c>
      <c r="S182" s="200">
        <v>0</v>
      </c>
      <c r="T182" s="201">
        <f>S182*H182</f>
        <v>0</v>
      </c>
      <c r="U182" s="34"/>
      <c r="V182" s="34"/>
      <c r="W182" s="34"/>
      <c r="X182" s="34"/>
      <c r="Y182" s="34"/>
      <c r="Z182" s="34"/>
      <c r="AA182" s="34"/>
      <c r="AB182" s="34"/>
      <c r="AC182" s="34"/>
      <c r="AD182" s="34"/>
      <c r="AE182" s="34"/>
      <c r="AR182" s="202" t="s">
        <v>189</v>
      </c>
      <c r="AT182" s="202" t="s">
        <v>184</v>
      </c>
      <c r="AU182" s="202" t="s">
        <v>83</v>
      </c>
      <c r="AY182" s="17" t="s">
        <v>181</v>
      </c>
      <c r="BE182" s="203">
        <f>IF(N182="základní",J182,0)</f>
        <v>0</v>
      </c>
      <c r="BF182" s="203">
        <f>IF(N182="snížená",J182,0)</f>
        <v>0</v>
      </c>
      <c r="BG182" s="203">
        <f>IF(N182="zákl. přenesená",J182,0)</f>
        <v>0</v>
      </c>
      <c r="BH182" s="203">
        <f>IF(N182="sníž. přenesená",J182,0)</f>
        <v>0</v>
      </c>
      <c r="BI182" s="203">
        <f>IF(N182="nulová",J182,0)</f>
        <v>0</v>
      </c>
      <c r="BJ182" s="17" t="s">
        <v>81</v>
      </c>
      <c r="BK182" s="203">
        <f>ROUND(I182*H182,2)</f>
        <v>0</v>
      </c>
      <c r="BL182" s="17" t="s">
        <v>189</v>
      </c>
      <c r="BM182" s="202" t="s">
        <v>247</v>
      </c>
    </row>
    <row r="183" spans="1:65" s="13" customFormat="1" x14ac:dyDescent="0.2">
      <c r="B183" s="204"/>
      <c r="C183" s="205"/>
      <c r="D183" s="206" t="s">
        <v>191</v>
      </c>
      <c r="E183" s="207" t="s">
        <v>1</v>
      </c>
      <c r="F183" s="208" t="s">
        <v>1425</v>
      </c>
      <c r="G183" s="205"/>
      <c r="H183" s="209">
        <v>250</v>
      </c>
      <c r="I183" s="210"/>
      <c r="J183" s="205"/>
      <c r="K183" s="205"/>
      <c r="L183" s="211"/>
      <c r="M183" s="212"/>
      <c r="N183" s="213"/>
      <c r="O183" s="213"/>
      <c r="P183" s="213"/>
      <c r="Q183" s="213"/>
      <c r="R183" s="213"/>
      <c r="S183" s="213"/>
      <c r="T183" s="214"/>
      <c r="AT183" s="215" t="s">
        <v>191</v>
      </c>
      <c r="AU183" s="215" t="s">
        <v>83</v>
      </c>
      <c r="AV183" s="13" t="s">
        <v>83</v>
      </c>
      <c r="AW183" s="13" t="s">
        <v>30</v>
      </c>
      <c r="AX183" s="13" t="s">
        <v>73</v>
      </c>
      <c r="AY183" s="215" t="s">
        <v>181</v>
      </c>
    </row>
    <row r="184" spans="1:65" s="14" customFormat="1" x14ac:dyDescent="0.2">
      <c r="B184" s="216"/>
      <c r="C184" s="217"/>
      <c r="D184" s="206" t="s">
        <v>191</v>
      </c>
      <c r="E184" s="218" t="s">
        <v>1</v>
      </c>
      <c r="F184" s="219" t="s">
        <v>193</v>
      </c>
      <c r="G184" s="217"/>
      <c r="H184" s="220">
        <v>250</v>
      </c>
      <c r="I184" s="221"/>
      <c r="J184" s="217"/>
      <c r="K184" s="217"/>
      <c r="L184" s="222"/>
      <c r="M184" s="223"/>
      <c r="N184" s="224"/>
      <c r="O184" s="224"/>
      <c r="P184" s="224"/>
      <c r="Q184" s="224"/>
      <c r="R184" s="224"/>
      <c r="S184" s="224"/>
      <c r="T184" s="225"/>
      <c r="AT184" s="226" t="s">
        <v>191</v>
      </c>
      <c r="AU184" s="226" t="s">
        <v>83</v>
      </c>
      <c r="AV184" s="14" t="s">
        <v>189</v>
      </c>
      <c r="AW184" s="14" t="s">
        <v>30</v>
      </c>
      <c r="AX184" s="14" t="s">
        <v>81</v>
      </c>
      <c r="AY184" s="226" t="s">
        <v>181</v>
      </c>
    </row>
    <row r="185" spans="1:65" s="2" customFormat="1" ht="16.5" customHeight="1" x14ac:dyDescent="0.2">
      <c r="A185" s="34"/>
      <c r="B185" s="35"/>
      <c r="C185" s="227" t="s">
        <v>249</v>
      </c>
      <c r="D185" s="227" t="s">
        <v>212</v>
      </c>
      <c r="E185" s="228" t="s">
        <v>250</v>
      </c>
      <c r="F185" s="229" t="s">
        <v>251</v>
      </c>
      <c r="G185" s="230" t="s">
        <v>227</v>
      </c>
      <c r="H185" s="231">
        <v>250</v>
      </c>
      <c r="I185" s="232"/>
      <c r="J185" s="233">
        <f>ROUND(I185*H185,2)</f>
        <v>0</v>
      </c>
      <c r="K185" s="229" t="s">
        <v>188</v>
      </c>
      <c r="L185" s="234"/>
      <c r="M185" s="235" t="s">
        <v>1</v>
      </c>
      <c r="N185" s="236" t="s">
        <v>38</v>
      </c>
      <c r="O185" s="71"/>
      <c r="P185" s="200">
        <f>O185*H185</f>
        <v>0</v>
      </c>
      <c r="Q185" s="200">
        <v>4.0999999999999999E-4</v>
      </c>
      <c r="R185" s="200">
        <f>Q185*H185</f>
        <v>0.10249999999999999</v>
      </c>
      <c r="S185" s="200">
        <v>0</v>
      </c>
      <c r="T185" s="201">
        <f>S185*H185</f>
        <v>0</v>
      </c>
      <c r="U185" s="34"/>
      <c r="V185" s="34"/>
      <c r="W185" s="34"/>
      <c r="X185" s="34"/>
      <c r="Y185" s="34"/>
      <c r="Z185" s="34"/>
      <c r="AA185" s="34"/>
      <c r="AB185" s="34"/>
      <c r="AC185" s="34"/>
      <c r="AD185" s="34"/>
      <c r="AE185" s="34"/>
      <c r="AR185" s="202" t="s">
        <v>216</v>
      </c>
      <c r="AT185" s="202" t="s">
        <v>212</v>
      </c>
      <c r="AU185" s="202" t="s">
        <v>83</v>
      </c>
      <c r="AY185" s="17" t="s">
        <v>181</v>
      </c>
      <c r="BE185" s="203">
        <f>IF(N185="základní",J185,0)</f>
        <v>0</v>
      </c>
      <c r="BF185" s="203">
        <f>IF(N185="snížená",J185,0)</f>
        <v>0</v>
      </c>
      <c r="BG185" s="203">
        <f>IF(N185="zákl. přenesená",J185,0)</f>
        <v>0</v>
      </c>
      <c r="BH185" s="203">
        <f>IF(N185="sníž. přenesená",J185,0)</f>
        <v>0</v>
      </c>
      <c r="BI185" s="203">
        <f>IF(N185="nulová",J185,0)</f>
        <v>0</v>
      </c>
      <c r="BJ185" s="17" t="s">
        <v>81</v>
      </c>
      <c r="BK185" s="203">
        <f>ROUND(I185*H185,2)</f>
        <v>0</v>
      </c>
      <c r="BL185" s="17" t="s">
        <v>189</v>
      </c>
      <c r="BM185" s="202" t="s">
        <v>252</v>
      </c>
    </row>
    <row r="186" spans="1:65" s="13" customFormat="1" x14ac:dyDescent="0.2">
      <c r="B186" s="204"/>
      <c r="C186" s="205"/>
      <c r="D186" s="206" t="s">
        <v>191</v>
      </c>
      <c r="E186" s="207" t="s">
        <v>1</v>
      </c>
      <c r="F186" s="208" t="s">
        <v>248</v>
      </c>
      <c r="G186" s="205"/>
      <c r="H186" s="209">
        <v>250</v>
      </c>
      <c r="I186" s="210"/>
      <c r="J186" s="205"/>
      <c r="K186" s="205"/>
      <c r="L186" s="211"/>
      <c r="M186" s="212"/>
      <c r="N186" s="213"/>
      <c r="O186" s="213"/>
      <c r="P186" s="213"/>
      <c r="Q186" s="213"/>
      <c r="R186" s="213"/>
      <c r="S186" s="213"/>
      <c r="T186" s="214"/>
      <c r="AT186" s="215" t="s">
        <v>191</v>
      </c>
      <c r="AU186" s="215" t="s">
        <v>83</v>
      </c>
      <c r="AV186" s="13" t="s">
        <v>83</v>
      </c>
      <c r="AW186" s="13" t="s">
        <v>30</v>
      </c>
      <c r="AX186" s="13" t="s">
        <v>73</v>
      </c>
      <c r="AY186" s="215" t="s">
        <v>181</v>
      </c>
    </row>
    <row r="187" spans="1:65" s="14" customFormat="1" x14ac:dyDescent="0.2">
      <c r="B187" s="216"/>
      <c r="C187" s="217"/>
      <c r="D187" s="206" t="s">
        <v>191</v>
      </c>
      <c r="E187" s="218" t="s">
        <v>1</v>
      </c>
      <c r="F187" s="219" t="s">
        <v>193</v>
      </c>
      <c r="G187" s="217"/>
      <c r="H187" s="220">
        <v>250</v>
      </c>
      <c r="I187" s="221"/>
      <c r="J187" s="217"/>
      <c r="K187" s="217"/>
      <c r="L187" s="222"/>
      <c r="M187" s="223"/>
      <c r="N187" s="224"/>
      <c r="O187" s="224"/>
      <c r="P187" s="224"/>
      <c r="Q187" s="224"/>
      <c r="R187" s="224"/>
      <c r="S187" s="224"/>
      <c r="T187" s="225"/>
      <c r="AT187" s="226" t="s">
        <v>191</v>
      </c>
      <c r="AU187" s="226" t="s">
        <v>83</v>
      </c>
      <c r="AV187" s="14" t="s">
        <v>189</v>
      </c>
      <c r="AW187" s="14" t="s">
        <v>30</v>
      </c>
      <c r="AX187" s="14" t="s">
        <v>81</v>
      </c>
      <c r="AY187" s="226" t="s">
        <v>181</v>
      </c>
    </row>
    <row r="188" spans="1:65" s="2" customFormat="1" ht="16.5" customHeight="1" x14ac:dyDescent="0.2">
      <c r="A188" s="34"/>
      <c r="B188" s="35"/>
      <c r="C188" s="227" t="s">
        <v>253</v>
      </c>
      <c r="D188" s="227" t="s">
        <v>212</v>
      </c>
      <c r="E188" s="228" t="s">
        <v>254</v>
      </c>
      <c r="F188" s="229" t="s">
        <v>255</v>
      </c>
      <c r="G188" s="230" t="s">
        <v>227</v>
      </c>
      <c r="H188" s="231">
        <v>500</v>
      </c>
      <c r="I188" s="232"/>
      <c r="J188" s="233">
        <f>ROUND(I188*H188,2)</f>
        <v>0</v>
      </c>
      <c r="K188" s="229" t="s">
        <v>188</v>
      </c>
      <c r="L188" s="234"/>
      <c r="M188" s="235" t="s">
        <v>1</v>
      </c>
      <c r="N188" s="236" t="s">
        <v>38</v>
      </c>
      <c r="O188" s="71"/>
      <c r="P188" s="200">
        <f>O188*H188</f>
        <v>0</v>
      </c>
      <c r="Q188" s="200">
        <v>5.0000000000000002E-5</v>
      </c>
      <c r="R188" s="200">
        <f>Q188*H188</f>
        <v>2.5000000000000001E-2</v>
      </c>
      <c r="S188" s="200">
        <v>0</v>
      </c>
      <c r="T188" s="201">
        <f>S188*H188</f>
        <v>0</v>
      </c>
      <c r="U188" s="34"/>
      <c r="V188" s="34"/>
      <c r="W188" s="34"/>
      <c r="X188" s="34"/>
      <c r="Y188" s="34"/>
      <c r="Z188" s="34"/>
      <c r="AA188" s="34"/>
      <c r="AB188" s="34"/>
      <c r="AC188" s="34"/>
      <c r="AD188" s="34"/>
      <c r="AE188" s="34"/>
      <c r="AR188" s="202" t="s">
        <v>216</v>
      </c>
      <c r="AT188" s="202" t="s">
        <v>212</v>
      </c>
      <c r="AU188" s="202" t="s">
        <v>83</v>
      </c>
      <c r="AY188" s="17" t="s">
        <v>181</v>
      </c>
      <c r="BE188" s="203">
        <f>IF(N188="základní",J188,0)</f>
        <v>0</v>
      </c>
      <c r="BF188" s="203">
        <f>IF(N188="snížená",J188,0)</f>
        <v>0</v>
      </c>
      <c r="BG188" s="203">
        <f>IF(N188="zákl. přenesená",J188,0)</f>
        <v>0</v>
      </c>
      <c r="BH188" s="203">
        <f>IF(N188="sníž. přenesená",J188,0)</f>
        <v>0</v>
      </c>
      <c r="BI188" s="203">
        <f>IF(N188="nulová",J188,0)</f>
        <v>0</v>
      </c>
      <c r="BJ188" s="17" t="s">
        <v>81</v>
      </c>
      <c r="BK188" s="203">
        <f>ROUND(I188*H188,2)</f>
        <v>0</v>
      </c>
      <c r="BL188" s="17" t="s">
        <v>189</v>
      </c>
      <c r="BM188" s="202" t="s">
        <v>256</v>
      </c>
    </row>
    <row r="189" spans="1:65" s="13" customFormat="1" x14ac:dyDescent="0.2">
      <c r="B189" s="204"/>
      <c r="C189" s="205"/>
      <c r="D189" s="206" t="s">
        <v>191</v>
      </c>
      <c r="E189" s="207" t="s">
        <v>1</v>
      </c>
      <c r="F189" s="208" t="s">
        <v>257</v>
      </c>
      <c r="G189" s="205"/>
      <c r="H189" s="209">
        <v>500</v>
      </c>
      <c r="I189" s="210"/>
      <c r="J189" s="205"/>
      <c r="K189" s="205"/>
      <c r="L189" s="211"/>
      <c r="M189" s="212"/>
      <c r="N189" s="213"/>
      <c r="O189" s="213"/>
      <c r="P189" s="213"/>
      <c r="Q189" s="213"/>
      <c r="R189" s="213"/>
      <c r="S189" s="213"/>
      <c r="T189" s="214"/>
      <c r="AT189" s="215" t="s">
        <v>191</v>
      </c>
      <c r="AU189" s="215" t="s">
        <v>83</v>
      </c>
      <c r="AV189" s="13" t="s">
        <v>83</v>
      </c>
      <c r="AW189" s="13" t="s">
        <v>30</v>
      </c>
      <c r="AX189" s="13" t="s">
        <v>73</v>
      </c>
      <c r="AY189" s="215" t="s">
        <v>181</v>
      </c>
    </row>
    <row r="190" spans="1:65" s="14" customFormat="1" x14ac:dyDescent="0.2">
      <c r="B190" s="216"/>
      <c r="C190" s="217"/>
      <c r="D190" s="206" t="s">
        <v>191</v>
      </c>
      <c r="E190" s="218" t="s">
        <v>1</v>
      </c>
      <c r="F190" s="219" t="s">
        <v>193</v>
      </c>
      <c r="G190" s="217"/>
      <c r="H190" s="220">
        <v>500</v>
      </c>
      <c r="I190" s="221"/>
      <c r="J190" s="217"/>
      <c r="K190" s="217"/>
      <c r="L190" s="222"/>
      <c r="M190" s="223"/>
      <c r="N190" s="224"/>
      <c r="O190" s="224"/>
      <c r="P190" s="224"/>
      <c r="Q190" s="224"/>
      <c r="R190" s="224"/>
      <c r="S190" s="224"/>
      <c r="T190" s="225"/>
      <c r="AT190" s="226" t="s">
        <v>191</v>
      </c>
      <c r="AU190" s="226" t="s">
        <v>83</v>
      </c>
      <c r="AV190" s="14" t="s">
        <v>189</v>
      </c>
      <c r="AW190" s="14" t="s">
        <v>30</v>
      </c>
      <c r="AX190" s="14" t="s">
        <v>81</v>
      </c>
      <c r="AY190" s="226" t="s">
        <v>181</v>
      </c>
    </row>
    <row r="191" spans="1:65" s="2" customFormat="1" ht="66.75" customHeight="1" x14ac:dyDescent="0.2">
      <c r="A191" s="34"/>
      <c r="B191" s="35"/>
      <c r="C191" s="191" t="s">
        <v>258</v>
      </c>
      <c r="D191" s="191" t="s">
        <v>184</v>
      </c>
      <c r="E191" s="192" t="s">
        <v>259</v>
      </c>
      <c r="F191" s="193" t="s">
        <v>260</v>
      </c>
      <c r="G191" s="194" t="s">
        <v>227</v>
      </c>
      <c r="H191" s="195">
        <v>500</v>
      </c>
      <c r="I191" s="196"/>
      <c r="J191" s="197">
        <f>ROUND(I191*H191,2)</f>
        <v>0</v>
      </c>
      <c r="K191" s="193" t="s">
        <v>188</v>
      </c>
      <c r="L191" s="39"/>
      <c r="M191" s="198" t="s">
        <v>1</v>
      </c>
      <c r="N191" s="199" t="s">
        <v>38</v>
      </c>
      <c r="O191" s="71"/>
      <c r="P191" s="200">
        <f>O191*H191</f>
        <v>0</v>
      </c>
      <c r="Q191" s="200">
        <v>0</v>
      </c>
      <c r="R191" s="200">
        <f>Q191*H191</f>
        <v>0</v>
      </c>
      <c r="S191" s="200">
        <v>0</v>
      </c>
      <c r="T191" s="201">
        <f>S191*H191</f>
        <v>0</v>
      </c>
      <c r="U191" s="34"/>
      <c r="V191" s="34"/>
      <c r="W191" s="34"/>
      <c r="X191" s="34"/>
      <c r="Y191" s="34"/>
      <c r="Z191" s="34"/>
      <c r="AA191" s="34"/>
      <c r="AB191" s="34"/>
      <c r="AC191" s="34"/>
      <c r="AD191" s="34"/>
      <c r="AE191" s="34"/>
      <c r="AR191" s="202" t="s">
        <v>189</v>
      </c>
      <c r="AT191" s="202" t="s">
        <v>184</v>
      </c>
      <c r="AU191" s="202" t="s">
        <v>83</v>
      </c>
      <c r="AY191" s="17" t="s">
        <v>181</v>
      </c>
      <c r="BE191" s="203">
        <f>IF(N191="základní",J191,0)</f>
        <v>0</v>
      </c>
      <c r="BF191" s="203">
        <f>IF(N191="snížená",J191,0)</f>
        <v>0</v>
      </c>
      <c r="BG191" s="203">
        <f>IF(N191="zákl. přenesená",J191,0)</f>
        <v>0</v>
      </c>
      <c r="BH191" s="203">
        <f>IF(N191="sníž. přenesená",J191,0)</f>
        <v>0</v>
      </c>
      <c r="BI191" s="203">
        <f>IF(N191="nulová",J191,0)</f>
        <v>0</v>
      </c>
      <c r="BJ191" s="17" t="s">
        <v>81</v>
      </c>
      <c r="BK191" s="203">
        <f>ROUND(I191*H191,2)</f>
        <v>0</v>
      </c>
      <c r="BL191" s="17" t="s">
        <v>189</v>
      </c>
      <c r="BM191" s="202" t="s">
        <v>261</v>
      </c>
    </row>
    <row r="192" spans="1:65" s="13" customFormat="1" x14ac:dyDescent="0.2">
      <c r="B192" s="204"/>
      <c r="C192" s="205"/>
      <c r="D192" s="206" t="s">
        <v>191</v>
      </c>
      <c r="E192" s="207" t="s">
        <v>1</v>
      </c>
      <c r="F192" s="208" t="s">
        <v>1426</v>
      </c>
      <c r="G192" s="205"/>
      <c r="H192" s="209">
        <v>500</v>
      </c>
      <c r="I192" s="210"/>
      <c r="J192" s="205"/>
      <c r="K192" s="205"/>
      <c r="L192" s="211"/>
      <c r="M192" s="212"/>
      <c r="N192" s="213"/>
      <c r="O192" s="213"/>
      <c r="P192" s="213"/>
      <c r="Q192" s="213"/>
      <c r="R192" s="213"/>
      <c r="S192" s="213"/>
      <c r="T192" s="214"/>
      <c r="AT192" s="215" t="s">
        <v>191</v>
      </c>
      <c r="AU192" s="215" t="s">
        <v>83</v>
      </c>
      <c r="AV192" s="13" t="s">
        <v>83</v>
      </c>
      <c r="AW192" s="13" t="s">
        <v>30</v>
      </c>
      <c r="AX192" s="13" t="s">
        <v>73</v>
      </c>
      <c r="AY192" s="215" t="s">
        <v>181</v>
      </c>
    </row>
    <row r="193" spans="1:65" s="14" customFormat="1" x14ac:dyDescent="0.2">
      <c r="B193" s="216"/>
      <c r="C193" s="217"/>
      <c r="D193" s="206" t="s">
        <v>191</v>
      </c>
      <c r="E193" s="218" t="s">
        <v>1</v>
      </c>
      <c r="F193" s="219" t="s">
        <v>193</v>
      </c>
      <c r="G193" s="217"/>
      <c r="H193" s="220">
        <v>500</v>
      </c>
      <c r="I193" s="221"/>
      <c r="J193" s="217"/>
      <c r="K193" s="217"/>
      <c r="L193" s="222"/>
      <c r="M193" s="223"/>
      <c r="N193" s="224"/>
      <c r="O193" s="224"/>
      <c r="P193" s="224"/>
      <c r="Q193" s="224"/>
      <c r="R193" s="224"/>
      <c r="S193" s="224"/>
      <c r="T193" s="225"/>
      <c r="AT193" s="226" t="s">
        <v>191</v>
      </c>
      <c r="AU193" s="226" t="s">
        <v>83</v>
      </c>
      <c r="AV193" s="14" t="s">
        <v>189</v>
      </c>
      <c r="AW193" s="14" t="s">
        <v>30</v>
      </c>
      <c r="AX193" s="14" t="s">
        <v>81</v>
      </c>
      <c r="AY193" s="226" t="s">
        <v>181</v>
      </c>
    </row>
    <row r="194" spans="1:65" s="2" customFormat="1" ht="134.25" customHeight="1" x14ac:dyDescent="0.2">
      <c r="A194" s="34"/>
      <c r="B194" s="35"/>
      <c r="C194" s="191" t="s">
        <v>8</v>
      </c>
      <c r="D194" s="191" t="s">
        <v>184</v>
      </c>
      <c r="E194" s="192" t="s">
        <v>262</v>
      </c>
      <c r="F194" s="193" t="s">
        <v>263</v>
      </c>
      <c r="G194" s="194" t="s">
        <v>201</v>
      </c>
      <c r="H194" s="195">
        <v>55.13</v>
      </c>
      <c r="I194" s="196"/>
      <c r="J194" s="197">
        <f>ROUND(I194*H194,2)</f>
        <v>0</v>
      </c>
      <c r="K194" s="193" t="s">
        <v>188</v>
      </c>
      <c r="L194" s="39"/>
      <c r="M194" s="198" t="s">
        <v>1</v>
      </c>
      <c r="N194" s="199" t="s">
        <v>38</v>
      </c>
      <c r="O194" s="71"/>
      <c r="P194" s="200">
        <f>O194*H194</f>
        <v>0</v>
      </c>
      <c r="Q194" s="200">
        <v>0</v>
      </c>
      <c r="R194" s="200">
        <f>Q194*H194</f>
        <v>0</v>
      </c>
      <c r="S194" s="200">
        <v>0</v>
      </c>
      <c r="T194" s="201">
        <f>S194*H194</f>
        <v>0</v>
      </c>
      <c r="U194" s="34"/>
      <c r="V194" s="34"/>
      <c r="W194" s="34"/>
      <c r="X194" s="34"/>
      <c r="Y194" s="34"/>
      <c r="Z194" s="34"/>
      <c r="AA194" s="34"/>
      <c r="AB194" s="34"/>
      <c r="AC194" s="34"/>
      <c r="AD194" s="34"/>
      <c r="AE194" s="34"/>
      <c r="AR194" s="202" t="s">
        <v>189</v>
      </c>
      <c r="AT194" s="202" t="s">
        <v>184</v>
      </c>
      <c r="AU194" s="202" t="s">
        <v>83</v>
      </c>
      <c r="AY194" s="17" t="s">
        <v>181</v>
      </c>
      <c r="BE194" s="203">
        <f>IF(N194="základní",J194,0)</f>
        <v>0</v>
      </c>
      <c r="BF194" s="203">
        <f>IF(N194="snížená",J194,0)</f>
        <v>0</v>
      </c>
      <c r="BG194" s="203">
        <f>IF(N194="zákl. přenesená",J194,0)</f>
        <v>0</v>
      </c>
      <c r="BH194" s="203">
        <f>IF(N194="sníž. přenesená",J194,0)</f>
        <v>0</v>
      </c>
      <c r="BI194" s="203">
        <f>IF(N194="nulová",J194,0)</f>
        <v>0</v>
      </c>
      <c r="BJ194" s="17" t="s">
        <v>81</v>
      </c>
      <c r="BK194" s="203">
        <f>ROUND(I194*H194,2)</f>
        <v>0</v>
      </c>
      <c r="BL194" s="17" t="s">
        <v>189</v>
      </c>
      <c r="BM194" s="202" t="s">
        <v>264</v>
      </c>
    </row>
    <row r="195" spans="1:65" s="13" customFormat="1" x14ac:dyDescent="0.2">
      <c r="B195" s="204"/>
      <c r="C195" s="205"/>
      <c r="D195" s="206" t="s">
        <v>191</v>
      </c>
      <c r="E195" s="207" t="s">
        <v>1</v>
      </c>
      <c r="F195" s="208" t="s">
        <v>1437</v>
      </c>
      <c r="G195" s="205"/>
      <c r="H195" s="209">
        <v>16.440000000000001</v>
      </c>
      <c r="I195" s="210"/>
      <c r="J195" s="205"/>
      <c r="K195" s="205"/>
      <c r="L195" s="211"/>
      <c r="M195" s="212"/>
      <c r="N195" s="213"/>
      <c r="O195" s="213"/>
      <c r="P195" s="213"/>
      <c r="Q195" s="213"/>
      <c r="R195" s="213"/>
      <c r="S195" s="213"/>
      <c r="T195" s="214"/>
      <c r="AT195" s="215" t="s">
        <v>191</v>
      </c>
      <c r="AU195" s="215" t="s">
        <v>83</v>
      </c>
      <c r="AV195" s="13" t="s">
        <v>83</v>
      </c>
      <c r="AW195" s="13" t="s">
        <v>30</v>
      </c>
      <c r="AX195" s="13" t="s">
        <v>73</v>
      </c>
      <c r="AY195" s="215" t="s">
        <v>181</v>
      </c>
    </row>
    <row r="196" spans="1:65" s="13" customFormat="1" x14ac:dyDescent="0.2">
      <c r="B196" s="204"/>
      <c r="C196" s="205"/>
      <c r="D196" s="206" t="s">
        <v>191</v>
      </c>
      <c r="E196" s="207" t="s">
        <v>1</v>
      </c>
      <c r="F196" s="208" t="s">
        <v>265</v>
      </c>
      <c r="G196" s="205"/>
      <c r="H196" s="209">
        <v>0.93</v>
      </c>
      <c r="I196" s="210"/>
      <c r="J196" s="205"/>
      <c r="K196" s="205"/>
      <c r="L196" s="211"/>
      <c r="M196" s="212"/>
      <c r="N196" s="213"/>
      <c r="O196" s="213"/>
      <c r="P196" s="213"/>
      <c r="Q196" s="213"/>
      <c r="R196" s="213"/>
      <c r="S196" s="213"/>
      <c r="T196" s="214"/>
      <c r="AT196" s="215" t="s">
        <v>191</v>
      </c>
      <c r="AU196" s="215" t="s">
        <v>83</v>
      </c>
      <c r="AV196" s="13" t="s">
        <v>83</v>
      </c>
      <c r="AW196" s="13" t="s">
        <v>30</v>
      </c>
      <c r="AX196" s="13" t="s">
        <v>73</v>
      </c>
      <c r="AY196" s="215" t="s">
        <v>181</v>
      </c>
    </row>
    <row r="197" spans="1:65" s="13" customFormat="1" x14ac:dyDescent="0.2">
      <c r="B197" s="204"/>
      <c r="C197" s="205"/>
      <c r="D197" s="206" t="s">
        <v>191</v>
      </c>
      <c r="E197" s="207" t="s">
        <v>1</v>
      </c>
      <c r="F197" s="208" t="s">
        <v>1438</v>
      </c>
      <c r="G197" s="205"/>
      <c r="H197" s="209">
        <v>0.4</v>
      </c>
      <c r="I197" s="210"/>
      <c r="J197" s="205"/>
      <c r="K197" s="205"/>
      <c r="L197" s="211"/>
      <c r="M197" s="212"/>
      <c r="N197" s="213"/>
      <c r="O197" s="213"/>
      <c r="P197" s="213"/>
      <c r="Q197" s="213"/>
      <c r="R197" s="213"/>
      <c r="S197" s="213"/>
      <c r="T197" s="214"/>
      <c r="AT197" s="215" t="s">
        <v>191</v>
      </c>
      <c r="AU197" s="215" t="s">
        <v>83</v>
      </c>
      <c r="AV197" s="13" t="s">
        <v>83</v>
      </c>
      <c r="AW197" s="13" t="s">
        <v>30</v>
      </c>
      <c r="AX197" s="13" t="s">
        <v>73</v>
      </c>
      <c r="AY197" s="215" t="s">
        <v>181</v>
      </c>
    </row>
    <row r="198" spans="1:65" s="13" customFormat="1" x14ac:dyDescent="0.2">
      <c r="B198" s="204"/>
      <c r="C198" s="205"/>
      <c r="D198" s="206" t="s">
        <v>191</v>
      </c>
      <c r="E198" s="207" t="s">
        <v>1</v>
      </c>
      <c r="F198" s="208" t="s">
        <v>1439</v>
      </c>
      <c r="G198" s="205"/>
      <c r="H198" s="209">
        <v>6.33</v>
      </c>
      <c r="I198" s="210"/>
      <c r="J198" s="205"/>
      <c r="K198" s="205"/>
      <c r="L198" s="211"/>
      <c r="M198" s="212"/>
      <c r="N198" s="213"/>
      <c r="O198" s="213"/>
      <c r="P198" s="213"/>
      <c r="Q198" s="213"/>
      <c r="R198" s="213"/>
      <c r="S198" s="213"/>
      <c r="T198" s="214"/>
      <c r="AT198" s="215" t="s">
        <v>191</v>
      </c>
      <c r="AU198" s="215" t="s">
        <v>83</v>
      </c>
      <c r="AV198" s="13" t="s">
        <v>83</v>
      </c>
      <c r="AW198" s="13" t="s">
        <v>30</v>
      </c>
      <c r="AX198" s="13" t="s">
        <v>73</v>
      </c>
      <c r="AY198" s="215" t="s">
        <v>181</v>
      </c>
    </row>
    <row r="199" spans="1:65" s="13" customFormat="1" x14ac:dyDescent="0.2">
      <c r="B199" s="204"/>
      <c r="C199" s="205"/>
      <c r="D199" s="206" t="s">
        <v>191</v>
      </c>
      <c r="E199" s="207" t="s">
        <v>1</v>
      </c>
      <c r="F199" s="208" t="s">
        <v>1440</v>
      </c>
      <c r="G199" s="205"/>
      <c r="H199" s="209">
        <v>0.14000000000000001</v>
      </c>
      <c r="I199" s="210"/>
      <c r="J199" s="205"/>
      <c r="K199" s="205"/>
      <c r="L199" s="211"/>
      <c r="M199" s="212"/>
      <c r="N199" s="213"/>
      <c r="O199" s="213"/>
      <c r="P199" s="213"/>
      <c r="Q199" s="213"/>
      <c r="R199" s="213"/>
      <c r="S199" s="213"/>
      <c r="T199" s="214"/>
      <c r="AT199" s="215" t="s">
        <v>191</v>
      </c>
      <c r="AU199" s="215" t="s">
        <v>83</v>
      </c>
      <c r="AV199" s="13" t="s">
        <v>83</v>
      </c>
      <c r="AW199" s="13" t="s">
        <v>30</v>
      </c>
      <c r="AX199" s="13" t="s">
        <v>73</v>
      </c>
      <c r="AY199" s="215" t="s">
        <v>181</v>
      </c>
    </row>
    <row r="200" spans="1:65" s="13" customFormat="1" x14ac:dyDescent="0.2">
      <c r="B200" s="204"/>
      <c r="C200" s="205"/>
      <c r="D200" s="206" t="s">
        <v>191</v>
      </c>
      <c r="E200" s="207" t="s">
        <v>1</v>
      </c>
      <c r="F200" s="208" t="s">
        <v>1441</v>
      </c>
      <c r="G200" s="205"/>
      <c r="H200" s="209">
        <v>0.96</v>
      </c>
      <c r="I200" s="210"/>
      <c r="J200" s="205"/>
      <c r="K200" s="205"/>
      <c r="L200" s="211"/>
      <c r="M200" s="212"/>
      <c r="N200" s="213"/>
      <c r="O200" s="213"/>
      <c r="P200" s="213"/>
      <c r="Q200" s="213"/>
      <c r="R200" s="213"/>
      <c r="S200" s="213"/>
      <c r="T200" s="214"/>
      <c r="AT200" s="215" t="s">
        <v>191</v>
      </c>
      <c r="AU200" s="215" t="s">
        <v>83</v>
      </c>
      <c r="AV200" s="13" t="s">
        <v>83</v>
      </c>
      <c r="AW200" s="13" t="s">
        <v>30</v>
      </c>
      <c r="AX200" s="13" t="s">
        <v>73</v>
      </c>
      <c r="AY200" s="215" t="s">
        <v>181</v>
      </c>
    </row>
    <row r="201" spans="1:65" s="13" customFormat="1" x14ac:dyDescent="0.2">
      <c r="B201" s="204"/>
      <c r="C201" s="205"/>
      <c r="D201" s="206" t="s">
        <v>191</v>
      </c>
      <c r="E201" s="207" t="s">
        <v>1</v>
      </c>
      <c r="F201" s="208" t="s">
        <v>1442</v>
      </c>
      <c r="G201" s="205"/>
      <c r="H201" s="209">
        <v>0.77</v>
      </c>
      <c r="I201" s="210"/>
      <c r="J201" s="205"/>
      <c r="K201" s="205"/>
      <c r="L201" s="211"/>
      <c r="M201" s="212"/>
      <c r="N201" s="213"/>
      <c r="O201" s="213"/>
      <c r="P201" s="213"/>
      <c r="Q201" s="213"/>
      <c r="R201" s="213"/>
      <c r="S201" s="213"/>
      <c r="T201" s="214"/>
      <c r="AT201" s="215" t="s">
        <v>191</v>
      </c>
      <c r="AU201" s="215" t="s">
        <v>83</v>
      </c>
      <c r="AV201" s="13" t="s">
        <v>83</v>
      </c>
      <c r="AW201" s="13" t="s">
        <v>30</v>
      </c>
      <c r="AX201" s="13" t="s">
        <v>73</v>
      </c>
      <c r="AY201" s="215" t="s">
        <v>181</v>
      </c>
    </row>
    <row r="202" spans="1:65" s="13" customFormat="1" x14ac:dyDescent="0.2">
      <c r="B202" s="204"/>
      <c r="C202" s="205"/>
      <c r="D202" s="206" t="s">
        <v>191</v>
      </c>
      <c r="E202" s="207" t="s">
        <v>1</v>
      </c>
      <c r="F202" s="208" t="s">
        <v>1443</v>
      </c>
      <c r="G202" s="205"/>
      <c r="H202" s="209">
        <v>0.88</v>
      </c>
      <c r="I202" s="210"/>
      <c r="J202" s="205"/>
      <c r="K202" s="205"/>
      <c r="L202" s="211"/>
      <c r="M202" s="212"/>
      <c r="N202" s="213"/>
      <c r="O202" s="213"/>
      <c r="P202" s="213"/>
      <c r="Q202" s="213"/>
      <c r="R202" s="213"/>
      <c r="S202" s="213"/>
      <c r="T202" s="214"/>
      <c r="AT202" s="215" t="s">
        <v>191</v>
      </c>
      <c r="AU202" s="215" t="s">
        <v>83</v>
      </c>
      <c r="AV202" s="13" t="s">
        <v>83</v>
      </c>
      <c r="AW202" s="13" t="s">
        <v>30</v>
      </c>
      <c r="AX202" s="13" t="s">
        <v>73</v>
      </c>
      <c r="AY202" s="215" t="s">
        <v>181</v>
      </c>
    </row>
    <row r="203" spans="1:65" s="13" customFormat="1" x14ac:dyDescent="0.2">
      <c r="B203" s="204"/>
      <c r="C203" s="205"/>
      <c r="D203" s="206" t="s">
        <v>191</v>
      </c>
      <c r="E203" s="207" t="s">
        <v>1</v>
      </c>
      <c r="F203" s="208" t="s">
        <v>1427</v>
      </c>
      <c r="G203" s="205"/>
      <c r="H203" s="209">
        <v>3.52</v>
      </c>
      <c r="I203" s="210"/>
      <c r="J203" s="205"/>
      <c r="K203" s="205"/>
      <c r="L203" s="211"/>
      <c r="M203" s="212"/>
      <c r="N203" s="213"/>
      <c r="O203" s="213"/>
      <c r="P203" s="213"/>
      <c r="Q203" s="213"/>
      <c r="R203" s="213"/>
      <c r="S203" s="213"/>
      <c r="T203" s="214"/>
      <c r="AT203" s="215" t="s">
        <v>191</v>
      </c>
      <c r="AU203" s="215" t="s">
        <v>83</v>
      </c>
      <c r="AV203" s="13" t="s">
        <v>83</v>
      </c>
      <c r="AW203" s="13" t="s">
        <v>30</v>
      </c>
      <c r="AX203" s="13" t="s">
        <v>73</v>
      </c>
      <c r="AY203" s="215" t="s">
        <v>181</v>
      </c>
    </row>
    <row r="204" spans="1:65" s="13" customFormat="1" x14ac:dyDescent="0.2">
      <c r="B204" s="204"/>
      <c r="C204" s="205"/>
      <c r="D204" s="206" t="s">
        <v>191</v>
      </c>
      <c r="E204" s="207" t="s">
        <v>1</v>
      </c>
      <c r="F204" s="208" t="s">
        <v>267</v>
      </c>
      <c r="G204" s="205"/>
      <c r="H204" s="209">
        <v>5.66</v>
      </c>
      <c r="I204" s="210"/>
      <c r="J204" s="205"/>
      <c r="K204" s="205"/>
      <c r="L204" s="211"/>
      <c r="M204" s="212"/>
      <c r="N204" s="213"/>
      <c r="O204" s="213"/>
      <c r="P204" s="213"/>
      <c r="Q204" s="213"/>
      <c r="R204" s="213"/>
      <c r="S204" s="213"/>
      <c r="T204" s="214"/>
      <c r="AT204" s="215" t="s">
        <v>191</v>
      </c>
      <c r="AU204" s="215" t="s">
        <v>83</v>
      </c>
      <c r="AV204" s="13" t="s">
        <v>83</v>
      </c>
      <c r="AW204" s="13" t="s">
        <v>30</v>
      </c>
      <c r="AX204" s="13" t="s">
        <v>73</v>
      </c>
      <c r="AY204" s="215" t="s">
        <v>181</v>
      </c>
    </row>
    <row r="205" spans="1:65" s="13" customFormat="1" x14ac:dyDescent="0.2">
      <c r="B205" s="204"/>
      <c r="C205" s="205"/>
      <c r="D205" s="206" t="s">
        <v>191</v>
      </c>
      <c r="E205" s="207" t="s">
        <v>1</v>
      </c>
      <c r="F205" s="208" t="s">
        <v>266</v>
      </c>
      <c r="G205" s="205"/>
      <c r="H205" s="209">
        <v>10</v>
      </c>
      <c r="I205" s="210"/>
      <c r="J205" s="205"/>
      <c r="K205" s="205"/>
      <c r="L205" s="211"/>
      <c r="M205" s="212"/>
      <c r="N205" s="213"/>
      <c r="O205" s="213"/>
      <c r="P205" s="213"/>
      <c r="Q205" s="213"/>
      <c r="R205" s="213"/>
      <c r="S205" s="213"/>
      <c r="T205" s="214"/>
      <c r="AT205" s="215" t="s">
        <v>191</v>
      </c>
      <c r="AU205" s="215" t="s">
        <v>83</v>
      </c>
      <c r="AV205" s="13" t="s">
        <v>83</v>
      </c>
      <c r="AW205" s="13" t="s">
        <v>30</v>
      </c>
      <c r="AX205" s="13" t="s">
        <v>73</v>
      </c>
      <c r="AY205" s="215" t="s">
        <v>181</v>
      </c>
    </row>
    <row r="206" spans="1:65" s="13" customFormat="1" x14ac:dyDescent="0.2">
      <c r="B206" s="204"/>
      <c r="C206" s="205"/>
      <c r="D206" s="206" t="s">
        <v>191</v>
      </c>
      <c r="E206" s="207" t="s">
        <v>1</v>
      </c>
      <c r="F206" s="208" t="s">
        <v>267</v>
      </c>
      <c r="G206" s="205"/>
      <c r="H206" s="209">
        <v>5.66</v>
      </c>
      <c r="I206" s="210"/>
      <c r="J206" s="205"/>
      <c r="K206" s="205"/>
      <c r="L206" s="211"/>
      <c r="M206" s="212"/>
      <c r="N206" s="213"/>
      <c r="O206" s="213"/>
      <c r="P206" s="213"/>
      <c r="Q206" s="213"/>
      <c r="R206" s="213"/>
      <c r="S206" s="213"/>
      <c r="T206" s="214"/>
      <c r="AT206" s="215" t="s">
        <v>191</v>
      </c>
      <c r="AU206" s="215" t="s">
        <v>83</v>
      </c>
      <c r="AV206" s="13" t="s">
        <v>83</v>
      </c>
      <c r="AW206" s="13" t="s">
        <v>30</v>
      </c>
      <c r="AX206" s="13" t="s">
        <v>73</v>
      </c>
      <c r="AY206" s="215" t="s">
        <v>181</v>
      </c>
    </row>
    <row r="207" spans="1:65" s="13" customFormat="1" x14ac:dyDescent="0.2">
      <c r="B207" s="204"/>
      <c r="C207" s="205"/>
      <c r="D207" s="206" t="s">
        <v>191</v>
      </c>
      <c r="E207" s="207" t="s">
        <v>1</v>
      </c>
      <c r="F207" s="208" t="s">
        <v>268</v>
      </c>
      <c r="G207" s="205"/>
      <c r="H207" s="209">
        <v>3.44</v>
      </c>
      <c r="I207" s="210"/>
      <c r="J207" s="205"/>
      <c r="K207" s="205"/>
      <c r="L207" s="211"/>
      <c r="M207" s="212"/>
      <c r="N207" s="213"/>
      <c r="O207" s="213"/>
      <c r="P207" s="213"/>
      <c r="Q207" s="213"/>
      <c r="R207" s="213"/>
      <c r="S207" s="213"/>
      <c r="T207" s="214"/>
      <c r="AT207" s="215" t="s">
        <v>191</v>
      </c>
      <c r="AU207" s="215" t="s">
        <v>83</v>
      </c>
      <c r="AV207" s="13" t="s">
        <v>83</v>
      </c>
      <c r="AW207" s="13" t="s">
        <v>30</v>
      </c>
      <c r="AX207" s="13" t="s">
        <v>73</v>
      </c>
      <c r="AY207" s="215" t="s">
        <v>181</v>
      </c>
    </row>
    <row r="208" spans="1:65" s="14" customFormat="1" x14ac:dyDescent="0.2">
      <c r="B208" s="216"/>
      <c r="C208" s="217"/>
      <c r="D208" s="206" t="s">
        <v>191</v>
      </c>
      <c r="E208" s="218" t="s">
        <v>1</v>
      </c>
      <c r="F208" s="219" t="s">
        <v>193</v>
      </c>
      <c r="G208" s="217"/>
      <c r="H208" s="220">
        <v>55.13</v>
      </c>
      <c r="I208" s="221"/>
      <c r="J208" s="217"/>
      <c r="K208" s="217"/>
      <c r="L208" s="222"/>
      <c r="M208" s="223"/>
      <c r="N208" s="224"/>
      <c r="O208" s="224"/>
      <c r="P208" s="224"/>
      <c r="Q208" s="224"/>
      <c r="R208" s="224"/>
      <c r="S208" s="224"/>
      <c r="T208" s="225"/>
      <c r="AT208" s="226" t="s">
        <v>191</v>
      </c>
      <c r="AU208" s="226" t="s">
        <v>83</v>
      </c>
      <c r="AV208" s="14" t="s">
        <v>189</v>
      </c>
      <c r="AW208" s="14" t="s">
        <v>30</v>
      </c>
      <c r="AX208" s="14" t="s">
        <v>81</v>
      </c>
      <c r="AY208" s="226" t="s">
        <v>181</v>
      </c>
    </row>
    <row r="209" spans="1:65" s="2" customFormat="1" ht="134.25" customHeight="1" x14ac:dyDescent="0.2">
      <c r="A209" s="34"/>
      <c r="B209" s="35"/>
      <c r="C209" s="191" t="s">
        <v>269</v>
      </c>
      <c r="D209" s="191" t="s">
        <v>184</v>
      </c>
      <c r="E209" s="192" t="s">
        <v>270</v>
      </c>
      <c r="F209" s="193" t="s">
        <v>271</v>
      </c>
      <c r="G209" s="194" t="s">
        <v>222</v>
      </c>
      <c r="H209" s="195">
        <v>262.5</v>
      </c>
      <c r="I209" s="196"/>
      <c r="J209" s="197">
        <f>ROUND(I209*H209,2)</f>
        <v>0</v>
      </c>
      <c r="K209" s="193" t="s">
        <v>188</v>
      </c>
      <c r="L209" s="39"/>
      <c r="M209" s="198" t="s">
        <v>1</v>
      </c>
      <c r="N209" s="199" t="s">
        <v>38</v>
      </c>
      <c r="O209" s="71"/>
      <c r="P209" s="200">
        <f>O209*H209</f>
        <v>0</v>
      </c>
      <c r="Q209" s="200">
        <v>0</v>
      </c>
      <c r="R209" s="200">
        <f>Q209*H209</f>
        <v>0</v>
      </c>
      <c r="S209" s="200">
        <v>0</v>
      </c>
      <c r="T209" s="201">
        <f>S209*H209</f>
        <v>0</v>
      </c>
      <c r="U209" s="34"/>
      <c r="V209" s="34"/>
      <c r="W209" s="34"/>
      <c r="X209" s="34"/>
      <c r="Y209" s="34"/>
      <c r="Z209" s="34"/>
      <c r="AA209" s="34"/>
      <c r="AB209" s="34"/>
      <c r="AC209" s="34"/>
      <c r="AD209" s="34"/>
      <c r="AE209" s="34"/>
      <c r="AR209" s="202" t="s">
        <v>189</v>
      </c>
      <c r="AT209" s="202" t="s">
        <v>184</v>
      </c>
      <c r="AU209" s="202" t="s">
        <v>83</v>
      </c>
      <c r="AY209" s="17" t="s">
        <v>181</v>
      </c>
      <c r="BE209" s="203">
        <f>IF(N209="základní",J209,0)</f>
        <v>0</v>
      </c>
      <c r="BF209" s="203">
        <f>IF(N209="snížená",J209,0)</f>
        <v>0</v>
      </c>
      <c r="BG209" s="203">
        <f>IF(N209="zákl. přenesená",J209,0)</f>
        <v>0</v>
      </c>
      <c r="BH209" s="203">
        <f>IF(N209="sníž. přenesená",J209,0)</f>
        <v>0</v>
      </c>
      <c r="BI209" s="203">
        <f>IF(N209="nulová",J209,0)</f>
        <v>0</v>
      </c>
      <c r="BJ209" s="17" t="s">
        <v>81</v>
      </c>
      <c r="BK209" s="203">
        <f>ROUND(I209*H209,2)</f>
        <v>0</v>
      </c>
      <c r="BL209" s="17" t="s">
        <v>189</v>
      </c>
      <c r="BM209" s="202" t="s">
        <v>272</v>
      </c>
    </row>
    <row r="210" spans="1:65" s="13" customFormat="1" x14ac:dyDescent="0.2">
      <c r="B210" s="204"/>
      <c r="C210" s="205"/>
      <c r="D210" s="206" t="s">
        <v>191</v>
      </c>
      <c r="E210" s="207" t="s">
        <v>1</v>
      </c>
      <c r="F210" s="208" t="s">
        <v>273</v>
      </c>
      <c r="G210" s="205"/>
      <c r="H210" s="209">
        <v>46</v>
      </c>
      <c r="I210" s="210"/>
      <c r="J210" s="205"/>
      <c r="K210" s="205"/>
      <c r="L210" s="211"/>
      <c r="M210" s="212"/>
      <c r="N210" s="213"/>
      <c r="O210" s="213"/>
      <c r="P210" s="213"/>
      <c r="Q210" s="213"/>
      <c r="R210" s="213"/>
      <c r="S210" s="213"/>
      <c r="T210" s="214"/>
      <c r="AT210" s="215" t="s">
        <v>191</v>
      </c>
      <c r="AU210" s="215" t="s">
        <v>83</v>
      </c>
      <c r="AV210" s="13" t="s">
        <v>83</v>
      </c>
      <c r="AW210" s="13" t="s">
        <v>30</v>
      </c>
      <c r="AX210" s="13" t="s">
        <v>73</v>
      </c>
      <c r="AY210" s="215" t="s">
        <v>181</v>
      </c>
    </row>
    <row r="211" spans="1:65" s="13" customFormat="1" x14ac:dyDescent="0.2">
      <c r="B211" s="204"/>
      <c r="C211" s="205"/>
      <c r="D211" s="206" t="s">
        <v>191</v>
      </c>
      <c r="E211" s="207" t="s">
        <v>1</v>
      </c>
      <c r="F211" s="208" t="s">
        <v>274</v>
      </c>
      <c r="G211" s="205"/>
      <c r="H211" s="209">
        <v>116.5</v>
      </c>
      <c r="I211" s="210"/>
      <c r="J211" s="205"/>
      <c r="K211" s="205"/>
      <c r="L211" s="211"/>
      <c r="M211" s="212"/>
      <c r="N211" s="213"/>
      <c r="O211" s="213"/>
      <c r="P211" s="213"/>
      <c r="Q211" s="213"/>
      <c r="R211" s="213"/>
      <c r="S211" s="213"/>
      <c r="T211" s="214"/>
      <c r="AT211" s="215" t="s">
        <v>191</v>
      </c>
      <c r="AU211" s="215" t="s">
        <v>83</v>
      </c>
      <c r="AV211" s="13" t="s">
        <v>83</v>
      </c>
      <c r="AW211" s="13" t="s">
        <v>30</v>
      </c>
      <c r="AX211" s="13" t="s">
        <v>73</v>
      </c>
      <c r="AY211" s="215" t="s">
        <v>181</v>
      </c>
    </row>
    <row r="212" spans="1:65" s="13" customFormat="1" x14ac:dyDescent="0.2">
      <c r="B212" s="204"/>
      <c r="C212" s="205"/>
      <c r="D212" s="206" t="s">
        <v>191</v>
      </c>
      <c r="E212" s="207" t="s">
        <v>1</v>
      </c>
      <c r="F212" s="208" t="s">
        <v>275</v>
      </c>
      <c r="G212" s="205"/>
      <c r="H212" s="209">
        <v>100</v>
      </c>
      <c r="I212" s="210"/>
      <c r="J212" s="205"/>
      <c r="K212" s="205"/>
      <c r="L212" s="211"/>
      <c r="M212" s="212"/>
      <c r="N212" s="213"/>
      <c r="O212" s="213"/>
      <c r="P212" s="213"/>
      <c r="Q212" s="213"/>
      <c r="R212" s="213"/>
      <c r="S212" s="213"/>
      <c r="T212" s="214"/>
      <c r="AT212" s="215" t="s">
        <v>191</v>
      </c>
      <c r="AU212" s="215" t="s">
        <v>83</v>
      </c>
      <c r="AV212" s="13" t="s">
        <v>83</v>
      </c>
      <c r="AW212" s="13" t="s">
        <v>30</v>
      </c>
      <c r="AX212" s="13" t="s">
        <v>73</v>
      </c>
      <c r="AY212" s="215" t="s">
        <v>181</v>
      </c>
    </row>
    <row r="213" spans="1:65" s="14" customFormat="1" x14ac:dyDescent="0.2">
      <c r="B213" s="216"/>
      <c r="C213" s="217"/>
      <c r="D213" s="206" t="s">
        <v>191</v>
      </c>
      <c r="E213" s="218" t="s">
        <v>1</v>
      </c>
      <c r="F213" s="219" t="s">
        <v>193</v>
      </c>
      <c r="G213" s="217"/>
      <c r="H213" s="220">
        <v>262.5</v>
      </c>
      <c r="I213" s="221"/>
      <c r="J213" s="217"/>
      <c r="K213" s="217"/>
      <c r="L213" s="222"/>
      <c r="M213" s="223"/>
      <c r="N213" s="224"/>
      <c r="O213" s="224"/>
      <c r="P213" s="224"/>
      <c r="Q213" s="224"/>
      <c r="R213" s="224"/>
      <c r="S213" s="224"/>
      <c r="T213" s="225"/>
      <c r="AT213" s="226" t="s">
        <v>191</v>
      </c>
      <c r="AU213" s="226" t="s">
        <v>83</v>
      </c>
      <c r="AV213" s="14" t="s">
        <v>189</v>
      </c>
      <c r="AW213" s="14" t="s">
        <v>30</v>
      </c>
      <c r="AX213" s="14" t="s">
        <v>81</v>
      </c>
      <c r="AY213" s="226" t="s">
        <v>181</v>
      </c>
    </row>
    <row r="214" spans="1:65" s="2" customFormat="1" ht="114.95" customHeight="1" x14ac:dyDescent="0.2">
      <c r="A214" s="34"/>
      <c r="B214" s="35"/>
      <c r="C214" s="191" t="s">
        <v>276</v>
      </c>
      <c r="D214" s="191" t="s">
        <v>184</v>
      </c>
      <c r="E214" s="192" t="s">
        <v>277</v>
      </c>
      <c r="F214" s="193" t="s">
        <v>278</v>
      </c>
      <c r="G214" s="194" t="s">
        <v>279</v>
      </c>
      <c r="H214" s="195">
        <v>8</v>
      </c>
      <c r="I214" s="196"/>
      <c r="J214" s="197">
        <f>ROUND(I214*H214,2)</f>
        <v>0</v>
      </c>
      <c r="K214" s="193" t="s">
        <v>188</v>
      </c>
      <c r="L214" s="39"/>
      <c r="M214" s="198" t="s">
        <v>1</v>
      </c>
      <c r="N214" s="199" t="s">
        <v>38</v>
      </c>
      <c r="O214" s="71"/>
      <c r="P214" s="200">
        <f>O214*H214</f>
        <v>0</v>
      </c>
      <c r="Q214" s="200">
        <v>0</v>
      </c>
      <c r="R214" s="200">
        <f>Q214*H214</f>
        <v>0</v>
      </c>
      <c r="S214" s="200">
        <v>0</v>
      </c>
      <c r="T214" s="201">
        <f>S214*H214</f>
        <v>0</v>
      </c>
      <c r="U214" s="34"/>
      <c r="V214" s="34"/>
      <c r="W214" s="34"/>
      <c r="X214" s="34"/>
      <c r="Y214" s="34"/>
      <c r="Z214" s="34"/>
      <c r="AA214" s="34"/>
      <c r="AB214" s="34"/>
      <c r="AC214" s="34"/>
      <c r="AD214" s="34"/>
      <c r="AE214" s="34"/>
      <c r="AR214" s="202" t="s">
        <v>189</v>
      </c>
      <c r="AT214" s="202" t="s">
        <v>184</v>
      </c>
      <c r="AU214" s="202" t="s">
        <v>83</v>
      </c>
      <c r="AY214" s="17" t="s">
        <v>181</v>
      </c>
      <c r="BE214" s="203">
        <f>IF(N214="základní",J214,0)</f>
        <v>0</v>
      </c>
      <c r="BF214" s="203">
        <f>IF(N214="snížená",J214,0)</f>
        <v>0</v>
      </c>
      <c r="BG214" s="203">
        <f>IF(N214="zákl. přenesená",J214,0)</f>
        <v>0</v>
      </c>
      <c r="BH214" s="203">
        <f>IF(N214="sníž. přenesená",J214,0)</f>
        <v>0</v>
      </c>
      <c r="BI214" s="203">
        <f>IF(N214="nulová",J214,0)</f>
        <v>0</v>
      </c>
      <c r="BJ214" s="17" t="s">
        <v>81</v>
      </c>
      <c r="BK214" s="203">
        <f>ROUND(I214*H214,2)</f>
        <v>0</v>
      </c>
      <c r="BL214" s="17" t="s">
        <v>189</v>
      </c>
      <c r="BM214" s="202" t="s">
        <v>280</v>
      </c>
    </row>
    <row r="215" spans="1:65" s="13" customFormat="1" x14ac:dyDescent="0.2">
      <c r="B215" s="204"/>
      <c r="C215" s="205"/>
      <c r="D215" s="206" t="s">
        <v>191</v>
      </c>
      <c r="E215" s="207" t="s">
        <v>1</v>
      </c>
      <c r="F215" s="208" t="s">
        <v>281</v>
      </c>
      <c r="G215" s="205"/>
      <c r="H215" s="209">
        <v>8</v>
      </c>
      <c r="I215" s="210"/>
      <c r="J215" s="205"/>
      <c r="K215" s="205"/>
      <c r="L215" s="211"/>
      <c r="M215" s="212"/>
      <c r="N215" s="213"/>
      <c r="O215" s="213"/>
      <c r="P215" s="213"/>
      <c r="Q215" s="213"/>
      <c r="R215" s="213"/>
      <c r="S215" s="213"/>
      <c r="T215" s="214"/>
      <c r="AT215" s="215" t="s">
        <v>191</v>
      </c>
      <c r="AU215" s="215" t="s">
        <v>83</v>
      </c>
      <c r="AV215" s="13" t="s">
        <v>83</v>
      </c>
      <c r="AW215" s="13" t="s">
        <v>30</v>
      </c>
      <c r="AX215" s="13" t="s">
        <v>73</v>
      </c>
      <c r="AY215" s="215" t="s">
        <v>181</v>
      </c>
    </row>
    <row r="216" spans="1:65" s="14" customFormat="1" x14ac:dyDescent="0.2">
      <c r="B216" s="216"/>
      <c r="C216" s="217"/>
      <c r="D216" s="206" t="s">
        <v>191</v>
      </c>
      <c r="E216" s="218" t="s">
        <v>1</v>
      </c>
      <c r="F216" s="219" t="s">
        <v>193</v>
      </c>
      <c r="G216" s="217"/>
      <c r="H216" s="220">
        <v>8</v>
      </c>
      <c r="I216" s="221"/>
      <c r="J216" s="217"/>
      <c r="K216" s="217"/>
      <c r="L216" s="222"/>
      <c r="M216" s="223"/>
      <c r="N216" s="224"/>
      <c r="O216" s="224"/>
      <c r="P216" s="224"/>
      <c r="Q216" s="224"/>
      <c r="R216" s="224"/>
      <c r="S216" s="224"/>
      <c r="T216" s="225"/>
      <c r="AT216" s="226" t="s">
        <v>191</v>
      </c>
      <c r="AU216" s="226" t="s">
        <v>83</v>
      </c>
      <c r="AV216" s="14" t="s">
        <v>189</v>
      </c>
      <c r="AW216" s="14" t="s">
        <v>30</v>
      </c>
      <c r="AX216" s="14" t="s">
        <v>81</v>
      </c>
      <c r="AY216" s="226" t="s">
        <v>181</v>
      </c>
    </row>
    <row r="217" spans="1:65" s="2" customFormat="1" ht="114.95" customHeight="1" x14ac:dyDescent="0.2">
      <c r="A217" s="34"/>
      <c r="B217" s="35"/>
      <c r="C217" s="191" t="s">
        <v>282</v>
      </c>
      <c r="D217" s="191" t="s">
        <v>184</v>
      </c>
      <c r="E217" s="192" t="s">
        <v>283</v>
      </c>
      <c r="F217" s="193" t="s">
        <v>284</v>
      </c>
      <c r="G217" s="194" t="s">
        <v>279</v>
      </c>
      <c r="H217" s="195">
        <v>112</v>
      </c>
      <c r="I217" s="196"/>
      <c r="J217" s="197">
        <f>ROUND(I217*H217,2)</f>
        <v>0</v>
      </c>
      <c r="K217" s="193" t="s">
        <v>188</v>
      </c>
      <c r="L217" s="39"/>
      <c r="M217" s="198" t="s">
        <v>1</v>
      </c>
      <c r="N217" s="199" t="s">
        <v>38</v>
      </c>
      <c r="O217" s="71"/>
      <c r="P217" s="200">
        <f>O217*H217</f>
        <v>0</v>
      </c>
      <c r="Q217" s="200">
        <v>0</v>
      </c>
      <c r="R217" s="200">
        <f>Q217*H217</f>
        <v>0</v>
      </c>
      <c r="S217" s="200">
        <v>0</v>
      </c>
      <c r="T217" s="201">
        <f>S217*H217</f>
        <v>0</v>
      </c>
      <c r="U217" s="34"/>
      <c r="V217" s="34"/>
      <c r="W217" s="34"/>
      <c r="X217" s="34"/>
      <c r="Y217" s="34"/>
      <c r="Z217" s="34"/>
      <c r="AA217" s="34"/>
      <c r="AB217" s="34"/>
      <c r="AC217" s="34"/>
      <c r="AD217" s="34"/>
      <c r="AE217" s="34"/>
      <c r="AR217" s="202" t="s">
        <v>189</v>
      </c>
      <c r="AT217" s="202" t="s">
        <v>184</v>
      </c>
      <c r="AU217" s="202" t="s">
        <v>83</v>
      </c>
      <c r="AY217" s="17" t="s">
        <v>181</v>
      </c>
      <c r="BE217" s="203">
        <f>IF(N217="základní",J217,0)</f>
        <v>0</v>
      </c>
      <c r="BF217" s="203">
        <f>IF(N217="snížená",J217,0)</f>
        <v>0</v>
      </c>
      <c r="BG217" s="203">
        <f>IF(N217="zákl. přenesená",J217,0)</f>
        <v>0</v>
      </c>
      <c r="BH217" s="203">
        <f>IF(N217="sníž. přenesená",J217,0)</f>
        <v>0</v>
      </c>
      <c r="BI217" s="203">
        <f>IF(N217="nulová",J217,0)</f>
        <v>0</v>
      </c>
      <c r="BJ217" s="17" t="s">
        <v>81</v>
      </c>
      <c r="BK217" s="203">
        <f>ROUND(I217*H217,2)</f>
        <v>0</v>
      </c>
      <c r="BL217" s="17" t="s">
        <v>189</v>
      </c>
      <c r="BM217" s="202" t="s">
        <v>285</v>
      </c>
    </row>
    <row r="218" spans="1:65" s="13" customFormat="1" x14ac:dyDescent="0.2">
      <c r="B218" s="204"/>
      <c r="C218" s="205"/>
      <c r="D218" s="206" t="s">
        <v>191</v>
      </c>
      <c r="E218" s="207" t="s">
        <v>1</v>
      </c>
      <c r="F218" s="208" t="s">
        <v>286</v>
      </c>
      <c r="G218" s="205"/>
      <c r="H218" s="209">
        <v>92</v>
      </c>
      <c r="I218" s="210"/>
      <c r="J218" s="205"/>
      <c r="K218" s="205"/>
      <c r="L218" s="211"/>
      <c r="M218" s="212"/>
      <c r="N218" s="213"/>
      <c r="O218" s="213"/>
      <c r="P218" s="213"/>
      <c r="Q218" s="213"/>
      <c r="R218" s="213"/>
      <c r="S218" s="213"/>
      <c r="T218" s="214"/>
      <c r="AT218" s="215" t="s">
        <v>191</v>
      </c>
      <c r="AU218" s="215" t="s">
        <v>83</v>
      </c>
      <c r="AV218" s="13" t="s">
        <v>83</v>
      </c>
      <c r="AW218" s="13" t="s">
        <v>30</v>
      </c>
      <c r="AX218" s="13" t="s">
        <v>73</v>
      </c>
      <c r="AY218" s="215" t="s">
        <v>181</v>
      </c>
    </row>
    <row r="219" spans="1:65" s="13" customFormat="1" x14ac:dyDescent="0.2">
      <c r="B219" s="204"/>
      <c r="C219" s="205"/>
      <c r="D219" s="206" t="s">
        <v>191</v>
      </c>
      <c r="E219" s="207" t="s">
        <v>1</v>
      </c>
      <c r="F219" s="208" t="s">
        <v>287</v>
      </c>
      <c r="G219" s="205"/>
      <c r="H219" s="209">
        <v>20</v>
      </c>
      <c r="I219" s="210"/>
      <c r="J219" s="205"/>
      <c r="K219" s="205"/>
      <c r="L219" s="211"/>
      <c r="M219" s="212"/>
      <c r="N219" s="213"/>
      <c r="O219" s="213"/>
      <c r="P219" s="213"/>
      <c r="Q219" s="213"/>
      <c r="R219" s="213"/>
      <c r="S219" s="213"/>
      <c r="T219" s="214"/>
      <c r="AT219" s="215" t="s">
        <v>191</v>
      </c>
      <c r="AU219" s="215" t="s">
        <v>83</v>
      </c>
      <c r="AV219" s="13" t="s">
        <v>83</v>
      </c>
      <c r="AW219" s="13" t="s">
        <v>30</v>
      </c>
      <c r="AX219" s="13" t="s">
        <v>73</v>
      </c>
      <c r="AY219" s="215" t="s">
        <v>181</v>
      </c>
    </row>
    <row r="220" spans="1:65" s="14" customFormat="1" x14ac:dyDescent="0.2">
      <c r="B220" s="216"/>
      <c r="C220" s="217"/>
      <c r="D220" s="206" t="s">
        <v>191</v>
      </c>
      <c r="E220" s="218" t="s">
        <v>1</v>
      </c>
      <c r="F220" s="219" t="s">
        <v>193</v>
      </c>
      <c r="G220" s="217"/>
      <c r="H220" s="220">
        <v>112</v>
      </c>
      <c r="I220" s="221"/>
      <c r="J220" s="217"/>
      <c r="K220" s="217"/>
      <c r="L220" s="222"/>
      <c r="M220" s="223"/>
      <c r="N220" s="224"/>
      <c r="O220" s="224"/>
      <c r="P220" s="224"/>
      <c r="Q220" s="224"/>
      <c r="R220" s="224"/>
      <c r="S220" s="224"/>
      <c r="T220" s="225"/>
      <c r="AT220" s="226" t="s">
        <v>191</v>
      </c>
      <c r="AU220" s="226" t="s">
        <v>83</v>
      </c>
      <c r="AV220" s="14" t="s">
        <v>189</v>
      </c>
      <c r="AW220" s="14" t="s">
        <v>30</v>
      </c>
      <c r="AX220" s="14" t="s">
        <v>81</v>
      </c>
      <c r="AY220" s="226" t="s">
        <v>181</v>
      </c>
    </row>
    <row r="221" spans="1:65" s="2" customFormat="1" ht="101.25" customHeight="1" x14ac:dyDescent="0.2">
      <c r="A221" s="34"/>
      <c r="B221" s="35"/>
      <c r="C221" s="191" t="s">
        <v>288</v>
      </c>
      <c r="D221" s="191" t="s">
        <v>184</v>
      </c>
      <c r="E221" s="192" t="s">
        <v>289</v>
      </c>
      <c r="F221" s="193" t="s">
        <v>290</v>
      </c>
      <c r="G221" s="194" t="s">
        <v>222</v>
      </c>
      <c r="H221" s="195">
        <v>11200</v>
      </c>
      <c r="I221" s="196"/>
      <c r="J221" s="197">
        <f>ROUND(I221*H221,2)</f>
        <v>0</v>
      </c>
      <c r="K221" s="193" t="s">
        <v>188</v>
      </c>
      <c r="L221" s="39"/>
      <c r="M221" s="198" t="s">
        <v>1</v>
      </c>
      <c r="N221" s="199" t="s">
        <v>38</v>
      </c>
      <c r="O221" s="71"/>
      <c r="P221" s="200">
        <f>O221*H221</f>
        <v>0</v>
      </c>
      <c r="Q221" s="200">
        <v>0</v>
      </c>
      <c r="R221" s="200">
        <f>Q221*H221</f>
        <v>0</v>
      </c>
      <c r="S221" s="200">
        <v>0</v>
      </c>
      <c r="T221" s="201">
        <f>S221*H221</f>
        <v>0</v>
      </c>
      <c r="U221" s="34"/>
      <c r="V221" s="34"/>
      <c r="W221" s="34"/>
      <c r="X221" s="34"/>
      <c r="Y221" s="34"/>
      <c r="Z221" s="34"/>
      <c r="AA221" s="34"/>
      <c r="AB221" s="34"/>
      <c r="AC221" s="34"/>
      <c r="AD221" s="34"/>
      <c r="AE221" s="34"/>
      <c r="AR221" s="202" t="s">
        <v>189</v>
      </c>
      <c r="AT221" s="202" t="s">
        <v>184</v>
      </c>
      <c r="AU221" s="202" t="s">
        <v>83</v>
      </c>
      <c r="AY221" s="17" t="s">
        <v>181</v>
      </c>
      <c r="BE221" s="203">
        <f>IF(N221="základní",J221,0)</f>
        <v>0</v>
      </c>
      <c r="BF221" s="203">
        <f>IF(N221="snížená",J221,0)</f>
        <v>0</v>
      </c>
      <c r="BG221" s="203">
        <f>IF(N221="zákl. přenesená",J221,0)</f>
        <v>0</v>
      </c>
      <c r="BH221" s="203">
        <f>IF(N221="sníž. přenesená",J221,0)</f>
        <v>0</v>
      </c>
      <c r="BI221" s="203">
        <f>IF(N221="nulová",J221,0)</f>
        <v>0</v>
      </c>
      <c r="BJ221" s="17" t="s">
        <v>81</v>
      </c>
      <c r="BK221" s="203">
        <f>ROUND(I221*H221,2)</f>
        <v>0</v>
      </c>
      <c r="BL221" s="17" t="s">
        <v>189</v>
      </c>
      <c r="BM221" s="202" t="s">
        <v>291</v>
      </c>
    </row>
    <row r="222" spans="1:65" s="13" customFormat="1" x14ac:dyDescent="0.2">
      <c r="B222" s="204"/>
      <c r="C222" s="205"/>
      <c r="D222" s="206" t="s">
        <v>191</v>
      </c>
      <c r="E222" s="207" t="s">
        <v>1</v>
      </c>
      <c r="F222" s="208" t="s">
        <v>1435</v>
      </c>
      <c r="G222" s="205"/>
      <c r="H222" s="209">
        <v>10800</v>
      </c>
      <c r="I222" s="210"/>
      <c r="J222" s="205"/>
      <c r="K222" s="205"/>
      <c r="L222" s="211"/>
      <c r="M222" s="212"/>
      <c r="N222" s="213"/>
      <c r="O222" s="213"/>
      <c r="P222" s="213"/>
      <c r="Q222" s="213"/>
      <c r="R222" s="213"/>
      <c r="S222" s="213"/>
      <c r="T222" s="214"/>
      <c r="AT222" s="215" t="s">
        <v>191</v>
      </c>
      <c r="AU222" s="215" t="s">
        <v>83</v>
      </c>
      <c r="AV222" s="13" t="s">
        <v>83</v>
      </c>
      <c r="AW222" s="13" t="s">
        <v>30</v>
      </c>
      <c r="AX222" s="13" t="s">
        <v>73</v>
      </c>
      <c r="AY222" s="215" t="s">
        <v>181</v>
      </c>
    </row>
    <row r="223" spans="1:65" s="13" customFormat="1" x14ac:dyDescent="0.2">
      <c r="B223" s="204"/>
      <c r="C223" s="205"/>
      <c r="D223" s="206" t="s">
        <v>191</v>
      </c>
      <c r="E223" s="207" t="s">
        <v>1</v>
      </c>
      <c r="F223" s="208" t="s">
        <v>1436</v>
      </c>
      <c r="G223" s="205"/>
      <c r="H223" s="209">
        <v>400</v>
      </c>
      <c r="I223" s="210"/>
      <c r="J223" s="205"/>
      <c r="K223" s="205"/>
      <c r="L223" s="211"/>
      <c r="M223" s="212"/>
      <c r="N223" s="213"/>
      <c r="O223" s="213"/>
      <c r="P223" s="213"/>
      <c r="Q223" s="213"/>
      <c r="R223" s="213"/>
      <c r="S223" s="213"/>
      <c r="T223" s="214"/>
      <c r="AT223" s="215" t="s">
        <v>191</v>
      </c>
      <c r="AU223" s="215" t="s">
        <v>83</v>
      </c>
      <c r="AV223" s="13" t="s">
        <v>83</v>
      </c>
      <c r="AW223" s="13" t="s">
        <v>30</v>
      </c>
      <c r="AX223" s="13" t="s">
        <v>73</v>
      </c>
      <c r="AY223" s="215" t="s">
        <v>181</v>
      </c>
    </row>
    <row r="224" spans="1:65" s="14" customFormat="1" x14ac:dyDescent="0.2">
      <c r="B224" s="216"/>
      <c r="C224" s="217"/>
      <c r="D224" s="206" t="s">
        <v>191</v>
      </c>
      <c r="E224" s="218" t="s">
        <v>1</v>
      </c>
      <c r="F224" s="219" t="s">
        <v>193</v>
      </c>
      <c r="G224" s="217"/>
      <c r="H224" s="220">
        <v>11200</v>
      </c>
      <c r="I224" s="221"/>
      <c r="J224" s="217"/>
      <c r="K224" s="217"/>
      <c r="L224" s="222"/>
      <c r="M224" s="223"/>
      <c r="N224" s="224"/>
      <c r="O224" s="224"/>
      <c r="P224" s="224"/>
      <c r="Q224" s="224"/>
      <c r="R224" s="224"/>
      <c r="S224" s="224"/>
      <c r="T224" s="225"/>
      <c r="AT224" s="226" t="s">
        <v>191</v>
      </c>
      <c r="AU224" s="226" t="s">
        <v>83</v>
      </c>
      <c r="AV224" s="14" t="s">
        <v>189</v>
      </c>
      <c r="AW224" s="14" t="s">
        <v>30</v>
      </c>
      <c r="AX224" s="14" t="s">
        <v>81</v>
      </c>
      <c r="AY224" s="226" t="s">
        <v>181</v>
      </c>
    </row>
    <row r="225" spans="1:65" s="2" customFormat="1" ht="90" customHeight="1" x14ac:dyDescent="0.2">
      <c r="A225" s="34"/>
      <c r="B225" s="35"/>
      <c r="C225" s="191" t="s">
        <v>292</v>
      </c>
      <c r="D225" s="191" t="s">
        <v>184</v>
      </c>
      <c r="E225" s="192" t="s">
        <v>293</v>
      </c>
      <c r="F225" s="193" t="s">
        <v>294</v>
      </c>
      <c r="G225" s="194" t="s">
        <v>222</v>
      </c>
      <c r="H225" s="195">
        <v>740</v>
      </c>
      <c r="I225" s="196"/>
      <c r="J225" s="197">
        <f>ROUND(I225*H225,2)</f>
        <v>0</v>
      </c>
      <c r="K225" s="193" t="s">
        <v>188</v>
      </c>
      <c r="L225" s="39"/>
      <c r="M225" s="198" t="s">
        <v>1</v>
      </c>
      <c r="N225" s="199" t="s">
        <v>38</v>
      </c>
      <c r="O225" s="71"/>
      <c r="P225" s="200">
        <f>O225*H225</f>
        <v>0</v>
      </c>
      <c r="Q225" s="200">
        <v>0</v>
      </c>
      <c r="R225" s="200">
        <f>Q225*H225</f>
        <v>0</v>
      </c>
      <c r="S225" s="200">
        <v>0</v>
      </c>
      <c r="T225" s="201">
        <f>S225*H225</f>
        <v>0</v>
      </c>
      <c r="U225" s="34"/>
      <c r="V225" s="34"/>
      <c r="W225" s="34"/>
      <c r="X225" s="34"/>
      <c r="Y225" s="34"/>
      <c r="Z225" s="34"/>
      <c r="AA225" s="34"/>
      <c r="AB225" s="34"/>
      <c r="AC225" s="34"/>
      <c r="AD225" s="34"/>
      <c r="AE225" s="34"/>
      <c r="AR225" s="202" t="s">
        <v>189</v>
      </c>
      <c r="AT225" s="202" t="s">
        <v>184</v>
      </c>
      <c r="AU225" s="202" t="s">
        <v>83</v>
      </c>
      <c r="AY225" s="17" t="s">
        <v>181</v>
      </c>
      <c r="BE225" s="203">
        <f>IF(N225="základní",J225,0)</f>
        <v>0</v>
      </c>
      <c r="BF225" s="203">
        <f>IF(N225="snížená",J225,0)</f>
        <v>0</v>
      </c>
      <c r="BG225" s="203">
        <f>IF(N225="zákl. přenesená",J225,0)</f>
        <v>0</v>
      </c>
      <c r="BH225" s="203">
        <f>IF(N225="sníž. přenesená",J225,0)</f>
        <v>0</v>
      </c>
      <c r="BI225" s="203">
        <f>IF(N225="nulová",J225,0)</f>
        <v>0</v>
      </c>
      <c r="BJ225" s="17" t="s">
        <v>81</v>
      </c>
      <c r="BK225" s="203">
        <f>ROUND(I225*H225,2)</f>
        <v>0</v>
      </c>
      <c r="BL225" s="17" t="s">
        <v>189</v>
      </c>
      <c r="BM225" s="202" t="s">
        <v>295</v>
      </c>
    </row>
    <row r="226" spans="1:65" s="13" customFormat="1" x14ac:dyDescent="0.2">
      <c r="B226" s="204"/>
      <c r="C226" s="205"/>
      <c r="D226" s="206" t="s">
        <v>191</v>
      </c>
      <c r="E226" s="207" t="s">
        <v>1</v>
      </c>
      <c r="F226" s="208" t="s">
        <v>1428</v>
      </c>
      <c r="G226" s="205"/>
      <c r="H226" s="209">
        <v>740</v>
      </c>
      <c r="I226" s="210"/>
      <c r="J226" s="205"/>
      <c r="K226" s="205"/>
      <c r="L226" s="211"/>
      <c r="M226" s="212"/>
      <c r="N226" s="213"/>
      <c r="O226" s="213"/>
      <c r="P226" s="213"/>
      <c r="Q226" s="213"/>
      <c r="R226" s="213"/>
      <c r="S226" s="213"/>
      <c r="T226" s="214"/>
      <c r="AT226" s="215" t="s">
        <v>191</v>
      </c>
      <c r="AU226" s="215" t="s">
        <v>83</v>
      </c>
      <c r="AV226" s="13" t="s">
        <v>83</v>
      </c>
      <c r="AW226" s="13" t="s">
        <v>30</v>
      </c>
      <c r="AX226" s="13" t="s">
        <v>73</v>
      </c>
      <c r="AY226" s="215" t="s">
        <v>181</v>
      </c>
    </row>
    <row r="227" spans="1:65" s="14" customFormat="1" x14ac:dyDescent="0.2">
      <c r="B227" s="216"/>
      <c r="C227" s="217"/>
      <c r="D227" s="206" t="s">
        <v>191</v>
      </c>
      <c r="E227" s="218" t="s">
        <v>1</v>
      </c>
      <c r="F227" s="219" t="s">
        <v>193</v>
      </c>
      <c r="G227" s="217"/>
      <c r="H227" s="220">
        <v>740</v>
      </c>
      <c r="I227" s="221"/>
      <c r="J227" s="217"/>
      <c r="K227" s="217"/>
      <c r="L227" s="222"/>
      <c r="M227" s="223"/>
      <c r="N227" s="224"/>
      <c r="O227" s="224"/>
      <c r="P227" s="224"/>
      <c r="Q227" s="224"/>
      <c r="R227" s="224"/>
      <c r="S227" s="224"/>
      <c r="T227" s="225"/>
      <c r="AT227" s="226" t="s">
        <v>191</v>
      </c>
      <c r="AU227" s="226" t="s">
        <v>83</v>
      </c>
      <c r="AV227" s="14" t="s">
        <v>189</v>
      </c>
      <c r="AW227" s="14" t="s">
        <v>30</v>
      </c>
      <c r="AX227" s="14" t="s">
        <v>81</v>
      </c>
      <c r="AY227" s="226" t="s">
        <v>181</v>
      </c>
    </row>
    <row r="228" spans="1:65" s="2" customFormat="1" ht="101.25" customHeight="1" x14ac:dyDescent="0.2">
      <c r="A228" s="34"/>
      <c r="B228" s="35"/>
      <c r="C228" s="191" t="s">
        <v>7</v>
      </c>
      <c r="D228" s="191" t="s">
        <v>184</v>
      </c>
      <c r="E228" s="192" t="s">
        <v>296</v>
      </c>
      <c r="F228" s="193" t="s">
        <v>297</v>
      </c>
      <c r="G228" s="194" t="s">
        <v>222</v>
      </c>
      <c r="H228" s="195">
        <v>740</v>
      </c>
      <c r="I228" s="196"/>
      <c r="J228" s="197">
        <f>ROUND(I228*H228,2)</f>
        <v>0</v>
      </c>
      <c r="K228" s="193" t="s">
        <v>188</v>
      </c>
      <c r="L228" s="39"/>
      <c r="M228" s="198" t="s">
        <v>1</v>
      </c>
      <c r="N228" s="199" t="s">
        <v>38</v>
      </c>
      <c r="O228" s="71"/>
      <c r="P228" s="200">
        <f>O228*H228</f>
        <v>0</v>
      </c>
      <c r="Q228" s="200">
        <v>0</v>
      </c>
      <c r="R228" s="200">
        <f>Q228*H228</f>
        <v>0</v>
      </c>
      <c r="S228" s="200">
        <v>0</v>
      </c>
      <c r="T228" s="201">
        <f>S228*H228</f>
        <v>0</v>
      </c>
      <c r="U228" s="34"/>
      <c r="V228" s="34"/>
      <c r="W228" s="34"/>
      <c r="X228" s="34"/>
      <c r="Y228" s="34"/>
      <c r="Z228" s="34"/>
      <c r="AA228" s="34"/>
      <c r="AB228" s="34"/>
      <c r="AC228" s="34"/>
      <c r="AD228" s="34"/>
      <c r="AE228" s="34"/>
      <c r="AR228" s="202" t="s">
        <v>189</v>
      </c>
      <c r="AT228" s="202" t="s">
        <v>184</v>
      </c>
      <c r="AU228" s="202" t="s">
        <v>83</v>
      </c>
      <c r="AY228" s="17" t="s">
        <v>181</v>
      </c>
      <c r="BE228" s="203">
        <f>IF(N228="základní",J228,0)</f>
        <v>0</v>
      </c>
      <c r="BF228" s="203">
        <f>IF(N228="snížená",J228,0)</f>
        <v>0</v>
      </c>
      <c r="BG228" s="203">
        <f>IF(N228="zákl. přenesená",J228,0)</f>
        <v>0</v>
      </c>
      <c r="BH228" s="203">
        <f>IF(N228="sníž. přenesená",J228,0)</f>
        <v>0</v>
      </c>
      <c r="BI228" s="203">
        <f>IF(N228="nulová",J228,0)</f>
        <v>0</v>
      </c>
      <c r="BJ228" s="17" t="s">
        <v>81</v>
      </c>
      <c r="BK228" s="203">
        <f>ROUND(I228*H228,2)</f>
        <v>0</v>
      </c>
      <c r="BL228" s="17" t="s">
        <v>189</v>
      </c>
      <c r="BM228" s="202" t="s">
        <v>298</v>
      </c>
    </row>
    <row r="229" spans="1:65" s="13" customFormat="1" x14ac:dyDescent="0.2">
      <c r="B229" s="204"/>
      <c r="C229" s="205"/>
      <c r="D229" s="206" t="s">
        <v>191</v>
      </c>
      <c r="E229" s="207" t="s">
        <v>1</v>
      </c>
      <c r="F229" s="208" t="s">
        <v>1429</v>
      </c>
      <c r="G229" s="205"/>
      <c r="H229" s="209">
        <v>740</v>
      </c>
      <c r="I229" s="210"/>
      <c r="J229" s="205"/>
      <c r="K229" s="205"/>
      <c r="L229" s="211"/>
      <c r="M229" s="212"/>
      <c r="N229" s="213"/>
      <c r="O229" s="213"/>
      <c r="P229" s="213"/>
      <c r="Q229" s="213"/>
      <c r="R229" s="213"/>
      <c r="S229" s="213"/>
      <c r="T229" s="214"/>
      <c r="AT229" s="215" t="s">
        <v>191</v>
      </c>
      <c r="AU229" s="215" t="s">
        <v>83</v>
      </c>
      <c r="AV229" s="13" t="s">
        <v>83</v>
      </c>
      <c r="AW229" s="13" t="s">
        <v>30</v>
      </c>
      <c r="AX229" s="13" t="s">
        <v>73</v>
      </c>
      <c r="AY229" s="215" t="s">
        <v>181</v>
      </c>
    </row>
    <row r="230" spans="1:65" s="14" customFormat="1" x14ac:dyDescent="0.2">
      <c r="B230" s="216"/>
      <c r="C230" s="217"/>
      <c r="D230" s="206" t="s">
        <v>191</v>
      </c>
      <c r="E230" s="218" t="s">
        <v>1</v>
      </c>
      <c r="F230" s="219" t="s">
        <v>193</v>
      </c>
      <c r="G230" s="217"/>
      <c r="H230" s="220">
        <v>740</v>
      </c>
      <c r="I230" s="221"/>
      <c r="J230" s="217"/>
      <c r="K230" s="217"/>
      <c r="L230" s="222"/>
      <c r="M230" s="223"/>
      <c r="N230" s="224"/>
      <c r="O230" s="224"/>
      <c r="P230" s="224"/>
      <c r="Q230" s="224"/>
      <c r="R230" s="224"/>
      <c r="S230" s="224"/>
      <c r="T230" s="225"/>
      <c r="AT230" s="226" t="s">
        <v>191</v>
      </c>
      <c r="AU230" s="226" t="s">
        <v>83</v>
      </c>
      <c r="AV230" s="14" t="s">
        <v>189</v>
      </c>
      <c r="AW230" s="14" t="s">
        <v>30</v>
      </c>
      <c r="AX230" s="14" t="s">
        <v>81</v>
      </c>
      <c r="AY230" s="226" t="s">
        <v>181</v>
      </c>
    </row>
    <row r="231" spans="1:65" s="2" customFormat="1" ht="180.75" customHeight="1" x14ac:dyDescent="0.2">
      <c r="A231" s="34"/>
      <c r="B231" s="35"/>
      <c r="C231" s="191" t="s">
        <v>299</v>
      </c>
      <c r="D231" s="191" t="s">
        <v>184</v>
      </c>
      <c r="E231" s="192" t="s">
        <v>300</v>
      </c>
      <c r="F231" s="193" t="s">
        <v>301</v>
      </c>
      <c r="G231" s="194" t="s">
        <v>222</v>
      </c>
      <c r="H231" s="195">
        <v>12095</v>
      </c>
      <c r="I231" s="262"/>
      <c r="J231" s="197">
        <f>ROUND(I231*H231,2)</f>
        <v>0</v>
      </c>
      <c r="K231" s="193" t="s">
        <v>188</v>
      </c>
      <c r="L231" s="39"/>
      <c r="M231" s="198" t="s">
        <v>1</v>
      </c>
      <c r="N231" s="199" t="s">
        <v>38</v>
      </c>
      <c r="O231" s="71"/>
      <c r="P231" s="200">
        <f>O231*H231</f>
        <v>0</v>
      </c>
      <c r="Q231" s="200">
        <v>0</v>
      </c>
      <c r="R231" s="200">
        <f>Q231*H231</f>
        <v>0</v>
      </c>
      <c r="S231" s="200">
        <v>0</v>
      </c>
      <c r="T231" s="201">
        <f>S231*H231</f>
        <v>0</v>
      </c>
      <c r="U231" s="34"/>
      <c r="V231" s="34"/>
      <c r="W231" s="34"/>
      <c r="X231" s="34"/>
      <c r="Y231" s="34"/>
      <c r="Z231" s="34"/>
      <c r="AA231" s="34"/>
      <c r="AB231" s="34"/>
      <c r="AC231" s="34"/>
      <c r="AD231" s="34"/>
      <c r="AE231" s="34"/>
      <c r="AR231" s="202" t="s">
        <v>189</v>
      </c>
      <c r="AT231" s="202" t="s">
        <v>184</v>
      </c>
      <c r="AU231" s="202" t="s">
        <v>83</v>
      </c>
      <c r="AY231" s="17" t="s">
        <v>181</v>
      </c>
      <c r="BE231" s="203">
        <f>IF(N231="základní",J231,0)</f>
        <v>0</v>
      </c>
      <c r="BF231" s="203">
        <f>IF(N231="snížená",J231,0)</f>
        <v>0</v>
      </c>
      <c r="BG231" s="203">
        <f>IF(N231="zákl. přenesená",J231,0)</f>
        <v>0</v>
      </c>
      <c r="BH231" s="203">
        <f>IF(N231="sníž. přenesená",J231,0)</f>
        <v>0</v>
      </c>
      <c r="BI231" s="203">
        <f>IF(N231="nulová",J231,0)</f>
        <v>0</v>
      </c>
      <c r="BJ231" s="17" t="s">
        <v>81</v>
      </c>
      <c r="BK231" s="203">
        <f>ROUND(I231*H231,2)</f>
        <v>0</v>
      </c>
      <c r="BL231" s="17" t="s">
        <v>189</v>
      </c>
      <c r="BM231" s="202" t="s">
        <v>302</v>
      </c>
    </row>
    <row r="232" spans="1:65" s="15" customFormat="1" x14ac:dyDescent="0.2">
      <c r="B232" s="237"/>
      <c r="C232" s="238"/>
      <c r="D232" s="206" t="s">
        <v>191</v>
      </c>
      <c r="E232" s="239" t="s">
        <v>1</v>
      </c>
      <c r="F232" s="240" t="s">
        <v>303</v>
      </c>
      <c r="G232" s="238"/>
      <c r="H232" s="239" t="s">
        <v>1</v>
      </c>
      <c r="I232" s="241"/>
      <c r="J232" s="238"/>
      <c r="K232" s="238"/>
      <c r="L232" s="242"/>
      <c r="M232" s="243"/>
      <c r="N232" s="244"/>
      <c r="O232" s="244"/>
      <c r="P232" s="244"/>
      <c r="Q232" s="244"/>
      <c r="R232" s="244"/>
      <c r="S232" s="244"/>
      <c r="T232" s="245"/>
      <c r="AT232" s="246" t="s">
        <v>191</v>
      </c>
      <c r="AU232" s="246" t="s">
        <v>83</v>
      </c>
      <c r="AV232" s="15" t="s">
        <v>81</v>
      </c>
      <c r="AW232" s="15" t="s">
        <v>30</v>
      </c>
      <c r="AX232" s="15" t="s">
        <v>73</v>
      </c>
      <c r="AY232" s="246" t="s">
        <v>181</v>
      </c>
    </row>
    <row r="233" spans="1:65" s="13" customFormat="1" x14ac:dyDescent="0.2">
      <c r="B233" s="204"/>
      <c r="C233" s="205"/>
      <c r="D233" s="206" t="s">
        <v>191</v>
      </c>
      <c r="E233" s="207" t="s">
        <v>1</v>
      </c>
      <c r="F233" s="208" t="s">
        <v>1432</v>
      </c>
      <c r="G233" s="205"/>
      <c r="H233" s="209">
        <v>100</v>
      </c>
      <c r="I233" s="210"/>
      <c r="J233" s="205"/>
      <c r="K233" s="205"/>
      <c r="L233" s="211"/>
      <c r="M233" s="212"/>
      <c r="N233" s="213"/>
      <c r="O233" s="213"/>
      <c r="P233" s="213"/>
      <c r="Q233" s="213"/>
      <c r="R233" s="213"/>
      <c r="S233" s="213"/>
      <c r="T233" s="214"/>
      <c r="AT233" s="215" t="s">
        <v>191</v>
      </c>
      <c r="AU233" s="215" t="s">
        <v>83</v>
      </c>
      <c r="AV233" s="13" t="s">
        <v>83</v>
      </c>
      <c r="AW233" s="13" t="s">
        <v>30</v>
      </c>
      <c r="AX233" s="13" t="s">
        <v>73</v>
      </c>
      <c r="AY233" s="215" t="s">
        <v>181</v>
      </c>
    </row>
    <row r="234" spans="1:65" s="13" customFormat="1" x14ac:dyDescent="0.2">
      <c r="B234" s="204"/>
      <c r="C234" s="205"/>
      <c r="D234" s="206" t="s">
        <v>191</v>
      </c>
      <c r="E234" s="207" t="s">
        <v>1</v>
      </c>
      <c r="F234" s="208" t="s">
        <v>1433</v>
      </c>
      <c r="G234" s="205"/>
      <c r="H234" s="209">
        <v>4290</v>
      </c>
      <c r="I234" s="210"/>
      <c r="J234" s="205"/>
      <c r="K234" s="205"/>
      <c r="L234" s="211"/>
      <c r="M234" s="212"/>
      <c r="N234" s="213"/>
      <c r="O234" s="213"/>
      <c r="P234" s="213"/>
      <c r="Q234" s="213"/>
      <c r="R234" s="213"/>
      <c r="S234" s="213"/>
      <c r="T234" s="214"/>
      <c r="AT234" s="215" t="s">
        <v>191</v>
      </c>
      <c r="AU234" s="215" t="s">
        <v>83</v>
      </c>
      <c r="AV234" s="13" t="s">
        <v>83</v>
      </c>
      <c r="AW234" s="13" t="s">
        <v>30</v>
      </c>
      <c r="AX234" s="13" t="s">
        <v>73</v>
      </c>
      <c r="AY234" s="215" t="s">
        <v>181</v>
      </c>
    </row>
    <row r="235" spans="1:65" s="13" customFormat="1" x14ac:dyDescent="0.2">
      <c r="B235" s="204"/>
      <c r="C235" s="205"/>
      <c r="D235" s="206" t="s">
        <v>191</v>
      </c>
      <c r="E235" s="207" t="s">
        <v>1</v>
      </c>
      <c r="F235" s="208" t="s">
        <v>304</v>
      </c>
      <c r="G235" s="205"/>
      <c r="H235" s="209">
        <v>930</v>
      </c>
      <c r="I235" s="210"/>
      <c r="J235" s="205"/>
      <c r="K235" s="205"/>
      <c r="L235" s="211"/>
      <c r="M235" s="212"/>
      <c r="N235" s="213"/>
      <c r="O235" s="213"/>
      <c r="P235" s="213"/>
      <c r="Q235" s="213"/>
      <c r="R235" s="213"/>
      <c r="S235" s="213"/>
      <c r="T235" s="214"/>
      <c r="AT235" s="215" t="s">
        <v>191</v>
      </c>
      <c r="AU235" s="215" t="s">
        <v>83</v>
      </c>
      <c r="AV235" s="13" t="s">
        <v>83</v>
      </c>
      <c r="AW235" s="13" t="s">
        <v>30</v>
      </c>
      <c r="AX235" s="13" t="s">
        <v>73</v>
      </c>
      <c r="AY235" s="215" t="s">
        <v>181</v>
      </c>
    </row>
    <row r="236" spans="1:65" s="13" customFormat="1" x14ac:dyDescent="0.2">
      <c r="B236" s="204"/>
      <c r="C236" s="205"/>
      <c r="D236" s="206" t="s">
        <v>191</v>
      </c>
      <c r="E236" s="207" t="s">
        <v>1</v>
      </c>
      <c r="F236" s="208" t="s">
        <v>1434</v>
      </c>
      <c r="G236" s="205"/>
      <c r="H236" s="209">
        <v>5015</v>
      </c>
      <c r="I236" s="210"/>
      <c r="J236" s="205"/>
      <c r="K236" s="205"/>
      <c r="L236" s="211"/>
      <c r="M236" s="212"/>
      <c r="N236" s="213"/>
      <c r="O236" s="213"/>
      <c r="P236" s="213"/>
      <c r="Q236" s="213"/>
      <c r="R236" s="213"/>
      <c r="S236" s="213"/>
      <c r="T236" s="214"/>
      <c r="AT236" s="215" t="s">
        <v>191</v>
      </c>
      <c r="AU236" s="215" t="s">
        <v>83</v>
      </c>
      <c r="AV236" s="13" t="s">
        <v>83</v>
      </c>
      <c r="AW236" s="13" t="s">
        <v>30</v>
      </c>
      <c r="AX236" s="13" t="s">
        <v>73</v>
      </c>
      <c r="AY236" s="215" t="s">
        <v>181</v>
      </c>
    </row>
    <row r="237" spans="1:65" s="13" customFormat="1" x14ac:dyDescent="0.2">
      <c r="B237" s="204"/>
      <c r="C237" s="205"/>
      <c r="D237" s="206" t="s">
        <v>191</v>
      </c>
      <c r="E237" s="207" t="s">
        <v>1</v>
      </c>
      <c r="F237" s="208" t="s">
        <v>1430</v>
      </c>
      <c r="G237" s="205"/>
      <c r="H237" s="209">
        <v>1760</v>
      </c>
      <c r="I237" s="210"/>
      <c r="J237" s="205"/>
      <c r="K237" s="205"/>
      <c r="L237" s="211"/>
      <c r="M237" s="212"/>
      <c r="N237" s="213"/>
      <c r="O237" s="213"/>
      <c r="P237" s="213"/>
      <c r="Q237" s="213"/>
      <c r="R237" s="213"/>
      <c r="S237" s="213"/>
      <c r="T237" s="214"/>
      <c r="AT237" s="215" t="s">
        <v>191</v>
      </c>
      <c r="AU237" s="215" t="s">
        <v>83</v>
      </c>
      <c r="AV237" s="13" t="s">
        <v>83</v>
      </c>
      <c r="AW237" s="13" t="s">
        <v>30</v>
      </c>
      <c r="AX237" s="13" t="s">
        <v>73</v>
      </c>
      <c r="AY237" s="215" t="s">
        <v>181</v>
      </c>
    </row>
    <row r="238" spans="1:65" s="14" customFormat="1" x14ac:dyDescent="0.2">
      <c r="B238" s="216"/>
      <c r="C238" s="217"/>
      <c r="D238" s="206" t="s">
        <v>191</v>
      </c>
      <c r="E238" s="218" t="s">
        <v>1</v>
      </c>
      <c r="F238" s="219" t="s">
        <v>193</v>
      </c>
      <c r="G238" s="217"/>
      <c r="H238" s="220">
        <v>12095</v>
      </c>
      <c r="I238" s="221"/>
      <c r="J238" s="217"/>
      <c r="K238" s="217"/>
      <c r="L238" s="222"/>
      <c r="M238" s="223"/>
      <c r="N238" s="224"/>
      <c r="O238" s="224"/>
      <c r="P238" s="224"/>
      <c r="Q238" s="224"/>
      <c r="R238" s="224"/>
      <c r="S238" s="224"/>
      <c r="T238" s="225"/>
      <c r="AT238" s="226" t="s">
        <v>191</v>
      </c>
      <c r="AU238" s="226" t="s">
        <v>83</v>
      </c>
      <c r="AV238" s="14" t="s">
        <v>189</v>
      </c>
      <c r="AW238" s="14" t="s">
        <v>30</v>
      </c>
      <c r="AX238" s="14" t="s">
        <v>81</v>
      </c>
      <c r="AY238" s="226" t="s">
        <v>181</v>
      </c>
    </row>
    <row r="239" spans="1:65" s="2" customFormat="1" ht="232.15" customHeight="1" x14ac:dyDescent="0.2">
      <c r="A239" s="34"/>
      <c r="B239" s="35"/>
      <c r="C239" s="191" t="s">
        <v>305</v>
      </c>
      <c r="D239" s="191" t="s">
        <v>184</v>
      </c>
      <c r="E239" s="192" t="s">
        <v>306</v>
      </c>
      <c r="F239" s="193" t="s">
        <v>307</v>
      </c>
      <c r="G239" s="194" t="s">
        <v>222</v>
      </c>
      <c r="H239" s="195">
        <v>2231.5</v>
      </c>
      <c r="I239" s="196"/>
      <c r="J239" s="197">
        <f>ROUND(I239*H239,2)</f>
        <v>0</v>
      </c>
      <c r="K239" s="193" t="s">
        <v>188</v>
      </c>
      <c r="L239" s="39"/>
      <c r="M239" s="198" t="s">
        <v>1</v>
      </c>
      <c r="N239" s="199" t="s">
        <v>38</v>
      </c>
      <c r="O239" s="71"/>
      <c r="P239" s="200">
        <f>O239*H239</f>
        <v>0</v>
      </c>
      <c r="Q239" s="200">
        <v>0</v>
      </c>
      <c r="R239" s="200">
        <f>Q239*H239</f>
        <v>0</v>
      </c>
      <c r="S239" s="200">
        <v>0</v>
      </c>
      <c r="T239" s="201">
        <f>S239*H239</f>
        <v>0</v>
      </c>
      <c r="U239" s="34"/>
      <c r="V239" s="34"/>
      <c r="W239" s="34"/>
      <c r="X239" s="34"/>
      <c r="Y239" s="34"/>
      <c r="Z239" s="34"/>
      <c r="AA239" s="34"/>
      <c r="AB239" s="34"/>
      <c r="AC239" s="34"/>
      <c r="AD239" s="34"/>
      <c r="AE239" s="34"/>
      <c r="AR239" s="202" t="s">
        <v>189</v>
      </c>
      <c r="AT239" s="202" t="s">
        <v>184</v>
      </c>
      <c r="AU239" s="202" t="s">
        <v>83</v>
      </c>
      <c r="AY239" s="17" t="s">
        <v>181</v>
      </c>
      <c r="BE239" s="203">
        <f>IF(N239="základní",J239,0)</f>
        <v>0</v>
      </c>
      <c r="BF239" s="203">
        <f>IF(N239="snížená",J239,0)</f>
        <v>0</v>
      </c>
      <c r="BG239" s="203">
        <f>IF(N239="zákl. přenesená",J239,0)</f>
        <v>0</v>
      </c>
      <c r="BH239" s="203">
        <f>IF(N239="sníž. přenesená",J239,0)</f>
        <v>0</v>
      </c>
      <c r="BI239" s="203">
        <f>IF(N239="nulová",J239,0)</f>
        <v>0</v>
      </c>
      <c r="BJ239" s="17" t="s">
        <v>81</v>
      </c>
      <c r="BK239" s="203">
        <f>ROUND(I239*H239,2)</f>
        <v>0</v>
      </c>
      <c r="BL239" s="17" t="s">
        <v>189</v>
      </c>
      <c r="BM239" s="202" t="s">
        <v>308</v>
      </c>
    </row>
    <row r="240" spans="1:65" s="13" customFormat="1" x14ac:dyDescent="0.2">
      <c r="B240" s="204"/>
      <c r="C240" s="205"/>
      <c r="D240" s="206" t="s">
        <v>191</v>
      </c>
      <c r="E240" s="207" t="s">
        <v>1</v>
      </c>
      <c r="F240" s="208" t="s">
        <v>309</v>
      </c>
      <c r="G240" s="205"/>
      <c r="H240" s="209">
        <v>232</v>
      </c>
      <c r="I240" s="210"/>
      <c r="J240" s="205"/>
      <c r="K240" s="205"/>
      <c r="L240" s="211"/>
      <c r="M240" s="212"/>
      <c r="N240" s="213"/>
      <c r="O240" s="213"/>
      <c r="P240" s="213"/>
      <c r="Q240" s="213"/>
      <c r="R240" s="213"/>
      <c r="S240" s="213"/>
      <c r="T240" s="214"/>
      <c r="AT240" s="215" t="s">
        <v>191</v>
      </c>
      <c r="AU240" s="215" t="s">
        <v>83</v>
      </c>
      <c r="AV240" s="13" t="s">
        <v>83</v>
      </c>
      <c r="AW240" s="13" t="s">
        <v>30</v>
      </c>
      <c r="AX240" s="13" t="s">
        <v>73</v>
      </c>
      <c r="AY240" s="215" t="s">
        <v>181</v>
      </c>
    </row>
    <row r="241" spans="1:65" s="13" customFormat="1" x14ac:dyDescent="0.2">
      <c r="B241" s="204"/>
      <c r="C241" s="205"/>
      <c r="D241" s="206" t="s">
        <v>191</v>
      </c>
      <c r="E241" s="207" t="s">
        <v>1</v>
      </c>
      <c r="F241" s="208" t="s">
        <v>310</v>
      </c>
      <c r="G241" s="205"/>
      <c r="H241" s="209">
        <v>717.5</v>
      </c>
      <c r="I241" s="210"/>
      <c r="J241" s="205"/>
      <c r="K241" s="205"/>
      <c r="L241" s="211"/>
      <c r="M241" s="212"/>
      <c r="N241" s="213"/>
      <c r="O241" s="213"/>
      <c r="P241" s="213"/>
      <c r="Q241" s="213"/>
      <c r="R241" s="213"/>
      <c r="S241" s="213"/>
      <c r="T241" s="214"/>
      <c r="AT241" s="215" t="s">
        <v>191</v>
      </c>
      <c r="AU241" s="215" t="s">
        <v>83</v>
      </c>
      <c r="AV241" s="13" t="s">
        <v>83</v>
      </c>
      <c r="AW241" s="13" t="s">
        <v>30</v>
      </c>
      <c r="AX241" s="13" t="s">
        <v>73</v>
      </c>
      <c r="AY241" s="215" t="s">
        <v>181</v>
      </c>
    </row>
    <row r="242" spans="1:65" s="13" customFormat="1" ht="22.5" x14ac:dyDescent="0.2">
      <c r="B242" s="204"/>
      <c r="C242" s="205"/>
      <c r="D242" s="206" t="s">
        <v>191</v>
      </c>
      <c r="E242" s="207" t="s">
        <v>1</v>
      </c>
      <c r="F242" s="208" t="s">
        <v>311</v>
      </c>
      <c r="G242" s="205"/>
      <c r="H242" s="209">
        <v>490</v>
      </c>
      <c r="I242" s="210"/>
      <c r="J242" s="205"/>
      <c r="K242" s="205"/>
      <c r="L242" s="211"/>
      <c r="M242" s="212"/>
      <c r="N242" s="213"/>
      <c r="O242" s="213"/>
      <c r="P242" s="213"/>
      <c r="Q242" s="213"/>
      <c r="R242" s="213"/>
      <c r="S242" s="213"/>
      <c r="T242" s="214"/>
      <c r="AT242" s="215" t="s">
        <v>191</v>
      </c>
      <c r="AU242" s="215" t="s">
        <v>83</v>
      </c>
      <c r="AV242" s="13" t="s">
        <v>83</v>
      </c>
      <c r="AW242" s="13" t="s">
        <v>30</v>
      </c>
      <c r="AX242" s="13" t="s">
        <v>73</v>
      </c>
      <c r="AY242" s="215" t="s">
        <v>181</v>
      </c>
    </row>
    <row r="243" spans="1:65" s="13" customFormat="1" x14ac:dyDescent="0.2">
      <c r="B243" s="204"/>
      <c r="C243" s="205"/>
      <c r="D243" s="206" t="s">
        <v>191</v>
      </c>
      <c r="E243" s="207" t="s">
        <v>1</v>
      </c>
      <c r="F243" s="208" t="s">
        <v>312</v>
      </c>
      <c r="G243" s="205"/>
      <c r="H243" s="209">
        <v>96</v>
      </c>
      <c r="I243" s="210"/>
      <c r="J243" s="205"/>
      <c r="K243" s="205"/>
      <c r="L243" s="211"/>
      <c r="M243" s="212"/>
      <c r="N243" s="213"/>
      <c r="O243" s="213"/>
      <c r="P243" s="213"/>
      <c r="Q243" s="213"/>
      <c r="R243" s="213"/>
      <c r="S243" s="213"/>
      <c r="T243" s="214"/>
      <c r="AT243" s="215" t="s">
        <v>191</v>
      </c>
      <c r="AU243" s="215" t="s">
        <v>83</v>
      </c>
      <c r="AV243" s="13" t="s">
        <v>83</v>
      </c>
      <c r="AW243" s="13" t="s">
        <v>30</v>
      </c>
      <c r="AX243" s="13" t="s">
        <v>73</v>
      </c>
      <c r="AY243" s="215" t="s">
        <v>181</v>
      </c>
    </row>
    <row r="244" spans="1:65" s="13" customFormat="1" x14ac:dyDescent="0.2">
      <c r="B244" s="204"/>
      <c r="C244" s="205"/>
      <c r="D244" s="206" t="s">
        <v>191</v>
      </c>
      <c r="E244" s="207" t="s">
        <v>1</v>
      </c>
      <c r="F244" s="208" t="s">
        <v>313</v>
      </c>
      <c r="G244" s="205"/>
      <c r="H244" s="209">
        <v>396</v>
      </c>
      <c r="I244" s="210"/>
      <c r="J244" s="205"/>
      <c r="K244" s="205"/>
      <c r="L244" s="211"/>
      <c r="M244" s="212"/>
      <c r="N244" s="213"/>
      <c r="O244" s="213"/>
      <c r="P244" s="213"/>
      <c r="Q244" s="213"/>
      <c r="R244" s="213"/>
      <c r="S244" s="213"/>
      <c r="T244" s="214"/>
      <c r="AT244" s="215" t="s">
        <v>191</v>
      </c>
      <c r="AU244" s="215" t="s">
        <v>83</v>
      </c>
      <c r="AV244" s="13" t="s">
        <v>83</v>
      </c>
      <c r="AW244" s="13" t="s">
        <v>30</v>
      </c>
      <c r="AX244" s="13" t="s">
        <v>73</v>
      </c>
      <c r="AY244" s="215" t="s">
        <v>181</v>
      </c>
    </row>
    <row r="245" spans="1:65" s="13" customFormat="1" x14ac:dyDescent="0.2">
      <c r="B245" s="204"/>
      <c r="C245" s="205"/>
      <c r="D245" s="206" t="s">
        <v>191</v>
      </c>
      <c r="E245" s="207" t="s">
        <v>1</v>
      </c>
      <c r="F245" s="208" t="s">
        <v>314</v>
      </c>
      <c r="G245" s="205"/>
      <c r="H245" s="209">
        <v>200</v>
      </c>
      <c r="I245" s="210"/>
      <c r="J245" s="205"/>
      <c r="K245" s="205"/>
      <c r="L245" s="211"/>
      <c r="M245" s="212"/>
      <c r="N245" s="213"/>
      <c r="O245" s="213"/>
      <c r="P245" s="213"/>
      <c r="Q245" s="213"/>
      <c r="R245" s="213"/>
      <c r="S245" s="213"/>
      <c r="T245" s="214"/>
      <c r="AT245" s="215" t="s">
        <v>191</v>
      </c>
      <c r="AU245" s="215" t="s">
        <v>83</v>
      </c>
      <c r="AV245" s="13" t="s">
        <v>83</v>
      </c>
      <c r="AW245" s="13" t="s">
        <v>30</v>
      </c>
      <c r="AX245" s="13" t="s">
        <v>73</v>
      </c>
      <c r="AY245" s="215" t="s">
        <v>181</v>
      </c>
    </row>
    <row r="246" spans="1:65" s="13" customFormat="1" x14ac:dyDescent="0.2">
      <c r="B246" s="204"/>
      <c r="C246" s="205"/>
      <c r="D246" s="206" t="s">
        <v>191</v>
      </c>
      <c r="E246" s="207" t="s">
        <v>1</v>
      </c>
      <c r="F246" s="208" t="s">
        <v>315</v>
      </c>
      <c r="G246" s="205"/>
      <c r="H246" s="209">
        <v>100</v>
      </c>
      <c r="I246" s="210"/>
      <c r="J246" s="205"/>
      <c r="K246" s="205"/>
      <c r="L246" s="211"/>
      <c r="M246" s="212"/>
      <c r="N246" s="213"/>
      <c r="O246" s="213"/>
      <c r="P246" s="213"/>
      <c r="Q246" s="213"/>
      <c r="R246" s="213"/>
      <c r="S246" s="213"/>
      <c r="T246" s="214"/>
      <c r="AT246" s="215" t="s">
        <v>191</v>
      </c>
      <c r="AU246" s="215" t="s">
        <v>83</v>
      </c>
      <c r="AV246" s="13" t="s">
        <v>83</v>
      </c>
      <c r="AW246" s="13" t="s">
        <v>30</v>
      </c>
      <c r="AX246" s="13" t="s">
        <v>73</v>
      </c>
      <c r="AY246" s="215" t="s">
        <v>181</v>
      </c>
    </row>
    <row r="247" spans="1:65" s="14" customFormat="1" x14ac:dyDescent="0.2">
      <c r="B247" s="216"/>
      <c r="C247" s="217"/>
      <c r="D247" s="206" t="s">
        <v>191</v>
      </c>
      <c r="E247" s="218" t="s">
        <v>1</v>
      </c>
      <c r="F247" s="219" t="s">
        <v>193</v>
      </c>
      <c r="G247" s="217"/>
      <c r="H247" s="220">
        <v>2231.5</v>
      </c>
      <c r="I247" s="221"/>
      <c r="J247" s="217"/>
      <c r="K247" s="217"/>
      <c r="L247" s="222"/>
      <c r="M247" s="223"/>
      <c r="N247" s="224"/>
      <c r="O247" s="224"/>
      <c r="P247" s="224"/>
      <c r="Q247" s="224"/>
      <c r="R247" s="224"/>
      <c r="S247" s="224"/>
      <c r="T247" s="225"/>
      <c r="AT247" s="226" t="s">
        <v>191</v>
      </c>
      <c r="AU247" s="226" t="s">
        <v>83</v>
      </c>
      <c r="AV247" s="14" t="s">
        <v>189</v>
      </c>
      <c r="AW247" s="14" t="s">
        <v>30</v>
      </c>
      <c r="AX247" s="14" t="s">
        <v>81</v>
      </c>
      <c r="AY247" s="226" t="s">
        <v>181</v>
      </c>
    </row>
    <row r="248" spans="1:65" s="2" customFormat="1" ht="128.65" customHeight="1" x14ac:dyDescent="0.2">
      <c r="A248" s="34"/>
      <c r="B248" s="35"/>
      <c r="C248" s="191" t="s">
        <v>316</v>
      </c>
      <c r="D248" s="191" t="s">
        <v>184</v>
      </c>
      <c r="E248" s="192" t="s">
        <v>317</v>
      </c>
      <c r="F248" s="193" t="s">
        <v>318</v>
      </c>
      <c r="G248" s="194" t="s">
        <v>222</v>
      </c>
      <c r="H248" s="195">
        <v>81</v>
      </c>
      <c r="I248" s="196"/>
      <c r="J248" s="197">
        <f>ROUND(I248*H248,2)</f>
        <v>0</v>
      </c>
      <c r="K248" s="193" t="s">
        <v>188</v>
      </c>
      <c r="L248" s="39"/>
      <c r="M248" s="198" t="s">
        <v>1</v>
      </c>
      <c r="N248" s="199" t="s">
        <v>38</v>
      </c>
      <c r="O248" s="71"/>
      <c r="P248" s="200">
        <f>O248*H248</f>
        <v>0</v>
      </c>
      <c r="Q248" s="200">
        <v>0</v>
      </c>
      <c r="R248" s="200">
        <f>Q248*H248</f>
        <v>0</v>
      </c>
      <c r="S248" s="200">
        <v>0</v>
      </c>
      <c r="T248" s="201">
        <f>S248*H248</f>
        <v>0</v>
      </c>
      <c r="U248" s="34"/>
      <c r="V248" s="34"/>
      <c r="W248" s="34"/>
      <c r="X248" s="34"/>
      <c r="Y248" s="34"/>
      <c r="Z248" s="34"/>
      <c r="AA248" s="34"/>
      <c r="AB248" s="34"/>
      <c r="AC248" s="34"/>
      <c r="AD248" s="34"/>
      <c r="AE248" s="34"/>
      <c r="AR248" s="202" t="s">
        <v>189</v>
      </c>
      <c r="AT248" s="202" t="s">
        <v>184</v>
      </c>
      <c r="AU248" s="202" t="s">
        <v>83</v>
      </c>
      <c r="AY248" s="17" t="s">
        <v>181</v>
      </c>
      <c r="BE248" s="203">
        <f>IF(N248="základní",J248,0)</f>
        <v>0</v>
      </c>
      <c r="BF248" s="203">
        <f>IF(N248="snížená",J248,0)</f>
        <v>0</v>
      </c>
      <c r="BG248" s="203">
        <f>IF(N248="zákl. přenesená",J248,0)</f>
        <v>0</v>
      </c>
      <c r="BH248" s="203">
        <f>IF(N248="sníž. přenesená",J248,0)</f>
        <v>0</v>
      </c>
      <c r="BI248" s="203">
        <f>IF(N248="nulová",J248,0)</f>
        <v>0</v>
      </c>
      <c r="BJ248" s="17" t="s">
        <v>81</v>
      </c>
      <c r="BK248" s="203">
        <f>ROUND(I248*H248,2)</f>
        <v>0</v>
      </c>
      <c r="BL248" s="17" t="s">
        <v>189</v>
      </c>
      <c r="BM248" s="202" t="s">
        <v>319</v>
      </c>
    </row>
    <row r="249" spans="1:65" s="13" customFormat="1" x14ac:dyDescent="0.2">
      <c r="B249" s="204"/>
      <c r="C249" s="205"/>
      <c r="D249" s="206" t="s">
        <v>191</v>
      </c>
      <c r="E249" s="207" t="s">
        <v>1</v>
      </c>
      <c r="F249" s="208" t="s">
        <v>320</v>
      </c>
      <c r="G249" s="205"/>
      <c r="H249" s="209">
        <v>27</v>
      </c>
      <c r="I249" s="210"/>
      <c r="J249" s="205"/>
      <c r="K249" s="205"/>
      <c r="L249" s="211"/>
      <c r="M249" s="212"/>
      <c r="N249" s="213"/>
      <c r="O249" s="213"/>
      <c r="P249" s="213"/>
      <c r="Q249" s="213"/>
      <c r="R249" s="213"/>
      <c r="S249" s="213"/>
      <c r="T249" s="214"/>
      <c r="AT249" s="215" t="s">
        <v>191</v>
      </c>
      <c r="AU249" s="215" t="s">
        <v>83</v>
      </c>
      <c r="AV249" s="13" t="s">
        <v>83</v>
      </c>
      <c r="AW249" s="13" t="s">
        <v>30</v>
      </c>
      <c r="AX249" s="13" t="s">
        <v>73</v>
      </c>
      <c r="AY249" s="215" t="s">
        <v>181</v>
      </c>
    </row>
    <row r="250" spans="1:65" s="13" customFormat="1" x14ac:dyDescent="0.2">
      <c r="B250" s="204"/>
      <c r="C250" s="205"/>
      <c r="D250" s="206" t="s">
        <v>191</v>
      </c>
      <c r="E250" s="207" t="s">
        <v>1</v>
      </c>
      <c r="F250" s="208" t="s">
        <v>321</v>
      </c>
      <c r="G250" s="205"/>
      <c r="H250" s="209">
        <v>54</v>
      </c>
      <c r="I250" s="210"/>
      <c r="J250" s="205"/>
      <c r="K250" s="205"/>
      <c r="L250" s="211"/>
      <c r="M250" s="212"/>
      <c r="N250" s="213"/>
      <c r="O250" s="213"/>
      <c r="P250" s="213"/>
      <c r="Q250" s="213"/>
      <c r="R250" s="213"/>
      <c r="S250" s="213"/>
      <c r="T250" s="214"/>
      <c r="AT250" s="215" t="s">
        <v>191</v>
      </c>
      <c r="AU250" s="215" t="s">
        <v>83</v>
      </c>
      <c r="AV250" s="13" t="s">
        <v>83</v>
      </c>
      <c r="AW250" s="13" t="s">
        <v>30</v>
      </c>
      <c r="AX250" s="13" t="s">
        <v>73</v>
      </c>
      <c r="AY250" s="215" t="s">
        <v>181</v>
      </c>
    </row>
    <row r="251" spans="1:65" s="14" customFormat="1" x14ac:dyDescent="0.2">
      <c r="B251" s="216"/>
      <c r="C251" s="217"/>
      <c r="D251" s="206" t="s">
        <v>191</v>
      </c>
      <c r="E251" s="218" t="s">
        <v>1</v>
      </c>
      <c r="F251" s="219" t="s">
        <v>193</v>
      </c>
      <c r="G251" s="217"/>
      <c r="H251" s="220">
        <v>81</v>
      </c>
      <c r="I251" s="221"/>
      <c r="J251" s="217"/>
      <c r="K251" s="217"/>
      <c r="L251" s="222"/>
      <c r="M251" s="223"/>
      <c r="N251" s="224"/>
      <c r="O251" s="224"/>
      <c r="P251" s="224"/>
      <c r="Q251" s="224"/>
      <c r="R251" s="224"/>
      <c r="S251" s="224"/>
      <c r="T251" s="225"/>
      <c r="AT251" s="226" t="s">
        <v>191</v>
      </c>
      <c r="AU251" s="226" t="s">
        <v>83</v>
      </c>
      <c r="AV251" s="14" t="s">
        <v>189</v>
      </c>
      <c r="AW251" s="14" t="s">
        <v>30</v>
      </c>
      <c r="AX251" s="14" t="s">
        <v>81</v>
      </c>
      <c r="AY251" s="226" t="s">
        <v>181</v>
      </c>
    </row>
    <row r="252" spans="1:65" s="2" customFormat="1" ht="114.95" customHeight="1" x14ac:dyDescent="0.2">
      <c r="A252" s="34"/>
      <c r="B252" s="35"/>
      <c r="C252" s="191" t="s">
        <v>322</v>
      </c>
      <c r="D252" s="191" t="s">
        <v>184</v>
      </c>
      <c r="E252" s="192" t="s">
        <v>323</v>
      </c>
      <c r="F252" s="193" t="s">
        <v>324</v>
      </c>
      <c r="G252" s="194" t="s">
        <v>227</v>
      </c>
      <c r="H252" s="195">
        <v>1</v>
      </c>
      <c r="I252" s="196"/>
      <c r="J252" s="197">
        <f>ROUND(I252*H252,2)</f>
        <v>0</v>
      </c>
      <c r="K252" s="193" t="s">
        <v>188</v>
      </c>
      <c r="L252" s="39"/>
      <c r="M252" s="198" t="s">
        <v>1</v>
      </c>
      <c r="N252" s="199" t="s">
        <v>38</v>
      </c>
      <c r="O252" s="71"/>
      <c r="P252" s="200">
        <f>O252*H252</f>
        <v>0</v>
      </c>
      <c r="Q252" s="200">
        <v>0</v>
      </c>
      <c r="R252" s="200">
        <f>Q252*H252</f>
        <v>0</v>
      </c>
      <c r="S252" s="200">
        <v>0</v>
      </c>
      <c r="T252" s="201">
        <f>S252*H252</f>
        <v>0</v>
      </c>
      <c r="U252" s="34"/>
      <c r="V252" s="34"/>
      <c r="W252" s="34"/>
      <c r="X252" s="34"/>
      <c r="Y252" s="34"/>
      <c r="Z252" s="34"/>
      <c r="AA252" s="34"/>
      <c r="AB252" s="34"/>
      <c r="AC252" s="34"/>
      <c r="AD252" s="34"/>
      <c r="AE252" s="34"/>
      <c r="AR252" s="202" t="s">
        <v>189</v>
      </c>
      <c r="AT252" s="202" t="s">
        <v>184</v>
      </c>
      <c r="AU252" s="202" t="s">
        <v>83</v>
      </c>
      <c r="AY252" s="17" t="s">
        <v>181</v>
      </c>
      <c r="BE252" s="203">
        <f>IF(N252="základní",J252,0)</f>
        <v>0</v>
      </c>
      <c r="BF252" s="203">
        <f>IF(N252="snížená",J252,0)</f>
        <v>0</v>
      </c>
      <c r="BG252" s="203">
        <f>IF(N252="zákl. přenesená",J252,0)</f>
        <v>0</v>
      </c>
      <c r="BH252" s="203">
        <f>IF(N252="sníž. přenesená",J252,0)</f>
        <v>0</v>
      </c>
      <c r="BI252" s="203">
        <f>IF(N252="nulová",J252,0)</f>
        <v>0</v>
      </c>
      <c r="BJ252" s="17" t="s">
        <v>81</v>
      </c>
      <c r="BK252" s="203">
        <f>ROUND(I252*H252,2)</f>
        <v>0</v>
      </c>
      <c r="BL252" s="17" t="s">
        <v>189</v>
      </c>
      <c r="BM252" s="202" t="s">
        <v>325</v>
      </c>
    </row>
    <row r="253" spans="1:65" s="13" customFormat="1" x14ac:dyDescent="0.2">
      <c r="B253" s="204"/>
      <c r="C253" s="205"/>
      <c r="D253" s="206" t="s">
        <v>191</v>
      </c>
      <c r="E253" s="207" t="s">
        <v>1</v>
      </c>
      <c r="F253" s="208" t="s">
        <v>326</v>
      </c>
      <c r="G253" s="205"/>
      <c r="H253" s="209">
        <v>1</v>
      </c>
      <c r="I253" s="210"/>
      <c r="J253" s="205"/>
      <c r="K253" s="205"/>
      <c r="L253" s="211"/>
      <c r="M253" s="212"/>
      <c r="N253" s="213"/>
      <c r="O253" s="213"/>
      <c r="P253" s="213"/>
      <c r="Q253" s="213"/>
      <c r="R253" s="213"/>
      <c r="S253" s="213"/>
      <c r="T253" s="214"/>
      <c r="AT253" s="215" t="s">
        <v>191</v>
      </c>
      <c r="AU253" s="215" t="s">
        <v>83</v>
      </c>
      <c r="AV253" s="13" t="s">
        <v>83</v>
      </c>
      <c r="AW253" s="13" t="s">
        <v>30</v>
      </c>
      <c r="AX253" s="13" t="s">
        <v>73</v>
      </c>
      <c r="AY253" s="215" t="s">
        <v>181</v>
      </c>
    </row>
    <row r="254" spans="1:65" s="14" customFormat="1" x14ac:dyDescent="0.2">
      <c r="B254" s="216"/>
      <c r="C254" s="217"/>
      <c r="D254" s="206" t="s">
        <v>191</v>
      </c>
      <c r="E254" s="218" t="s">
        <v>1</v>
      </c>
      <c r="F254" s="219" t="s">
        <v>193</v>
      </c>
      <c r="G254" s="217"/>
      <c r="H254" s="220">
        <v>1</v>
      </c>
      <c r="I254" s="221"/>
      <c r="J254" s="217"/>
      <c r="K254" s="217"/>
      <c r="L254" s="222"/>
      <c r="M254" s="223"/>
      <c r="N254" s="224"/>
      <c r="O254" s="224"/>
      <c r="P254" s="224"/>
      <c r="Q254" s="224"/>
      <c r="R254" s="224"/>
      <c r="S254" s="224"/>
      <c r="T254" s="225"/>
      <c r="AT254" s="226" t="s">
        <v>191</v>
      </c>
      <c r="AU254" s="226" t="s">
        <v>83</v>
      </c>
      <c r="AV254" s="14" t="s">
        <v>189</v>
      </c>
      <c r="AW254" s="14" t="s">
        <v>30</v>
      </c>
      <c r="AX254" s="14" t="s">
        <v>81</v>
      </c>
      <c r="AY254" s="226" t="s">
        <v>181</v>
      </c>
    </row>
    <row r="255" spans="1:65" s="2" customFormat="1" ht="114.95" customHeight="1" x14ac:dyDescent="0.2">
      <c r="A255" s="34"/>
      <c r="B255" s="35"/>
      <c r="C255" s="191" t="s">
        <v>327</v>
      </c>
      <c r="D255" s="191" t="s">
        <v>184</v>
      </c>
      <c r="E255" s="192" t="s">
        <v>328</v>
      </c>
      <c r="F255" s="193" t="s">
        <v>329</v>
      </c>
      <c r="G255" s="194" t="s">
        <v>227</v>
      </c>
      <c r="H255" s="195">
        <v>1</v>
      </c>
      <c r="I255" s="196"/>
      <c r="J255" s="197">
        <f>ROUND(I255*H255,2)</f>
        <v>0</v>
      </c>
      <c r="K255" s="193" t="s">
        <v>188</v>
      </c>
      <c r="L255" s="39"/>
      <c r="M255" s="198" t="s">
        <v>1</v>
      </c>
      <c r="N255" s="199" t="s">
        <v>38</v>
      </c>
      <c r="O255" s="71"/>
      <c r="P255" s="200">
        <f>O255*H255</f>
        <v>0</v>
      </c>
      <c r="Q255" s="200">
        <v>0</v>
      </c>
      <c r="R255" s="200">
        <f>Q255*H255</f>
        <v>0</v>
      </c>
      <c r="S255" s="200">
        <v>0</v>
      </c>
      <c r="T255" s="201">
        <f>S255*H255</f>
        <v>0</v>
      </c>
      <c r="U255" s="34"/>
      <c r="V255" s="34"/>
      <c r="W255" s="34"/>
      <c r="X255" s="34"/>
      <c r="Y255" s="34"/>
      <c r="Z255" s="34"/>
      <c r="AA255" s="34"/>
      <c r="AB255" s="34"/>
      <c r="AC255" s="34"/>
      <c r="AD255" s="34"/>
      <c r="AE255" s="34"/>
      <c r="AR255" s="202" t="s">
        <v>189</v>
      </c>
      <c r="AT255" s="202" t="s">
        <v>184</v>
      </c>
      <c r="AU255" s="202" t="s">
        <v>83</v>
      </c>
      <c r="AY255" s="17" t="s">
        <v>181</v>
      </c>
      <c r="BE255" s="203">
        <f>IF(N255="základní",J255,0)</f>
        <v>0</v>
      </c>
      <c r="BF255" s="203">
        <f>IF(N255="snížená",J255,0)</f>
        <v>0</v>
      </c>
      <c r="BG255" s="203">
        <f>IF(N255="zákl. přenesená",J255,0)</f>
        <v>0</v>
      </c>
      <c r="BH255" s="203">
        <f>IF(N255="sníž. přenesená",J255,0)</f>
        <v>0</v>
      </c>
      <c r="BI255" s="203">
        <f>IF(N255="nulová",J255,0)</f>
        <v>0</v>
      </c>
      <c r="BJ255" s="17" t="s">
        <v>81</v>
      </c>
      <c r="BK255" s="203">
        <f>ROUND(I255*H255,2)</f>
        <v>0</v>
      </c>
      <c r="BL255" s="17" t="s">
        <v>189</v>
      </c>
      <c r="BM255" s="202" t="s">
        <v>330</v>
      </c>
    </row>
    <row r="256" spans="1:65" s="13" customFormat="1" x14ac:dyDescent="0.2">
      <c r="B256" s="204"/>
      <c r="C256" s="205"/>
      <c r="D256" s="206" t="s">
        <v>191</v>
      </c>
      <c r="E256" s="207" t="s">
        <v>1</v>
      </c>
      <c r="F256" s="208" t="s">
        <v>331</v>
      </c>
      <c r="G256" s="205"/>
      <c r="H256" s="209">
        <v>1</v>
      </c>
      <c r="I256" s="210"/>
      <c r="J256" s="205"/>
      <c r="K256" s="205"/>
      <c r="L256" s="211"/>
      <c r="M256" s="212"/>
      <c r="N256" s="213"/>
      <c r="O256" s="213"/>
      <c r="P256" s="213"/>
      <c r="Q256" s="213"/>
      <c r="R256" s="213"/>
      <c r="S256" s="213"/>
      <c r="T256" s="214"/>
      <c r="AT256" s="215" t="s">
        <v>191</v>
      </c>
      <c r="AU256" s="215" t="s">
        <v>83</v>
      </c>
      <c r="AV256" s="13" t="s">
        <v>83</v>
      </c>
      <c r="AW256" s="13" t="s">
        <v>30</v>
      </c>
      <c r="AX256" s="13" t="s">
        <v>73</v>
      </c>
      <c r="AY256" s="215" t="s">
        <v>181</v>
      </c>
    </row>
    <row r="257" spans="1:65" s="14" customFormat="1" x14ac:dyDescent="0.2">
      <c r="B257" s="216"/>
      <c r="C257" s="217"/>
      <c r="D257" s="206" t="s">
        <v>191</v>
      </c>
      <c r="E257" s="218" t="s">
        <v>1</v>
      </c>
      <c r="F257" s="219" t="s">
        <v>193</v>
      </c>
      <c r="G257" s="217"/>
      <c r="H257" s="220">
        <v>1</v>
      </c>
      <c r="I257" s="221"/>
      <c r="J257" s="217"/>
      <c r="K257" s="217"/>
      <c r="L257" s="222"/>
      <c r="M257" s="223"/>
      <c r="N257" s="224"/>
      <c r="O257" s="224"/>
      <c r="P257" s="224"/>
      <c r="Q257" s="224"/>
      <c r="R257" s="224"/>
      <c r="S257" s="224"/>
      <c r="T257" s="225"/>
      <c r="AT257" s="226" t="s">
        <v>191</v>
      </c>
      <c r="AU257" s="226" t="s">
        <v>83</v>
      </c>
      <c r="AV257" s="14" t="s">
        <v>189</v>
      </c>
      <c r="AW257" s="14" t="s">
        <v>30</v>
      </c>
      <c r="AX257" s="14" t="s">
        <v>81</v>
      </c>
      <c r="AY257" s="226" t="s">
        <v>181</v>
      </c>
    </row>
    <row r="258" spans="1:65" s="2" customFormat="1" ht="90" customHeight="1" x14ac:dyDescent="0.2">
      <c r="A258" s="34"/>
      <c r="B258" s="35"/>
      <c r="C258" s="191" t="s">
        <v>332</v>
      </c>
      <c r="D258" s="191" t="s">
        <v>184</v>
      </c>
      <c r="E258" s="192" t="s">
        <v>333</v>
      </c>
      <c r="F258" s="193" t="s">
        <v>334</v>
      </c>
      <c r="G258" s="194" t="s">
        <v>227</v>
      </c>
      <c r="H258" s="195">
        <v>5</v>
      </c>
      <c r="I258" s="196"/>
      <c r="J258" s="197">
        <f>ROUND(I258*H258,2)</f>
        <v>0</v>
      </c>
      <c r="K258" s="193" t="s">
        <v>188</v>
      </c>
      <c r="L258" s="39"/>
      <c r="M258" s="198" t="s">
        <v>1</v>
      </c>
      <c r="N258" s="199" t="s">
        <v>38</v>
      </c>
      <c r="O258" s="71"/>
      <c r="P258" s="200">
        <f>O258*H258</f>
        <v>0</v>
      </c>
      <c r="Q258" s="200">
        <v>0</v>
      </c>
      <c r="R258" s="200">
        <f>Q258*H258</f>
        <v>0</v>
      </c>
      <c r="S258" s="200">
        <v>0</v>
      </c>
      <c r="T258" s="201">
        <f>S258*H258</f>
        <v>0</v>
      </c>
      <c r="U258" s="34"/>
      <c r="V258" s="34"/>
      <c r="W258" s="34"/>
      <c r="X258" s="34"/>
      <c r="Y258" s="34"/>
      <c r="Z258" s="34"/>
      <c r="AA258" s="34"/>
      <c r="AB258" s="34"/>
      <c r="AC258" s="34"/>
      <c r="AD258" s="34"/>
      <c r="AE258" s="34"/>
      <c r="AR258" s="202" t="s">
        <v>189</v>
      </c>
      <c r="AT258" s="202" t="s">
        <v>184</v>
      </c>
      <c r="AU258" s="202" t="s">
        <v>83</v>
      </c>
      <c r="AY258" s="17" t="s">
        <v>181</v>
      </c>
      <c r="BE258" s="203">
        <f>IF(N258="základní",J258,0)</f>
        <v>0</v>
      </c>
      <c r="BF258" s="203">
        <f>IF(N258="snížená",J258,0)</f>
        <v>0</v>
      </c>
      <c r="BG258" s="203">
        <f>IF(N258="zákl. přenesená",J258,0)</f>
        <v>0</v>
      </c>
      <c r="BH258" s="203">
        <f>IF(N258="sníž. přenesená",J258,0)</f>
        <v>0</v>
      </c>
      <c r="BI258" s="203">
        <f>IF(N258="nulová",J258,0)</f>
        <v>0</v>
      </c>
      <c r="BJ258" s="17" t="s">
        <v>81</v>
      </c>
      <c r="BK258" s="203">
        <f>ROUND(I258*H258,2)</f>
        <v>0</v>
      </c>
      <c r="BL258" s="17" t="s">
        <v>189</v>
      </c>
      <c r="BM258" s="202" t="s">
        <v>335</v>
      </c>
    </row>
    <row r="259" spans="1:65" s="13" customFormat="1" x14ac:dyDescent="0.2">
      <c r="B259" s="204"/>
      <c r="C259" s="205"/>
      <c r="D259" s="206" t="s">
        <v>191</v>
      </c>
      <c r="E259" s="207" t="s">
        <v>1</v>
      </c>
      <c r="F259" s="208" t="s">
        <v>336</v>
      </c>
      <c r="G259" s="205"/>
      <c r="H259" s="209">
        <v>2</v>
      </c>
      <c r="I259" s="210"/>
      <c r="J259" s="205"/>
      <c r="K259" s="205"/>
      <c r="L259" s="211"/>
      <c r="M259" s="212"/>
      <c r="N259" s="213"/>
      <c r="O259" s="213"/>
      <c r="P259" s="213"/>
      <c r="Q259" s="213"/>
      <c r="R259" s="213"/>
      <c r="S259" s="213"/>
      <c r="T259" s="214"/>
      <c r="AT259" s="215" t="s">
        <v>191</v>
      </c>
      <c r="AU259" s="215" t="s">
        <v>83</v>
      </c>
      <c r="AV259" s="13" t="s">
        <v>83</v>
      </c>
      <c r="AW259" s="13" t="s">
        <v>30</v>
      </c>
      <c r="AX259" s="13" t="s">
        <v>73</v>
      </c>
      <c r="AY259" s="215" t="s">
        <v>181</v>
      </c>
    </row>
    <row r="260" spans="1:65" s="13" customFormat="1" x14ac:dyDescent="0.2">
      <c r="B260" s="204"/>
      <c r="C260" s="205"/>
      <c r="D260" s="206" t="s">
        <v>191</v>
      </c>
      <c r="E260" s="207" t="s">
        <v>1</v>
      </c>
      <c r="F260" s="208" t="s">
        <v>337</v>
      </c>
      <c r="G260" s="205"/>
      <c r="H260" s="209">
        <v>3</v>
      </c>
      <c r="I260" s="210"/>
      <c r="J260" s="205"/>
      <c r="K260" s="205"/>
      <c r="L260" s="211"/>
      <c r="M260" s="212"/>
      <c r="N260" s="213"/>
      <c r="O260" s="213"/>
      <c r="P260" s="213"/>
      <c r="Q260" s="213"/>
      <c r="R260" s="213"/>
      <c r="S260" s="213"/>
      <c r="T260" s="214"/>
      <c r="AT260" s="215" t="s">
        <v>191</v>
      </c>
      <c r="AU260" s="215" t="s">
        <v>83</v>
      </c>
      <c r="AV260" s="13" t="s">
        <v>83</v>
      </c>
      <c r="AW260" s="13" t="s">
        <v>30</v>
      </c>
      <c r="AX260" s="13" t="s">
        <v>73</v>
      </c>
      <c r="AY260" s="215" t="s">
        <v>181</v>
      </c>
    </row>
    <row r="261" spans="1:65" s="15" customFormat="1" x14ac:dyDescent="0.2">
      <c r="B261" s="237"/>
      <c r="C261" s="238"/>
      <c r="D261" s="206" t="s">
        <v>191</v>
      </c>
      <c r="E261" s="239" t="s">
        <v>1</v>
      </c>
      <c r="F261" s="240"/>
      <c r="G261" s="238"/>
      <c r="H261" s="239" t="s">
        <v>1</v>
      </c>
      <c r="I261" s="241"/>
      <c r="J261" s="238"/>
      <c r="K261" s="238"/>
      <c r="L261" s="242"/>
      <c r="M261" s="243"/>
      <c r="N261" s="244"/>
      <c r="O261" s="244"/>
      <c r="P261" s="244"/>
      <c r="Q261" s="244"/>
      <c r="R261" s="244"/>
      <c r="S261" s="244"/>
      <c r="T261" s="245"/>
      <c r="AT261" s="246" t="s">
        <v>191</v>
      </c>
      <c r="AU261" s="246" t="s">
        <v>83</v>
      </c>
      <c r="AV261" s="15" t="s">
        <v>81</v>
      </c>
      <c r="AW261" s="15" t="s">
        <v>30</v>
      </c>
      <c r="AX261" s="15" t="s">
        <v>73</v>
      </c>
      <c r="AY261" s="246" t="s">
        <v>181</v>
      </c>
    </row>
    <row r="262" spans="1:65" s="15" customFormat="1" x14ac:dyDescent="0.2">
      <c r="B262" s="237"/>
      <c r="C262" s="238"/>
      <c r="D262" s="206" t="s">
        <v>191</v>
      </c>
      <c r="E262" s="239" t="s">
        <v>1</v>
      </c>
      <c r="F262" s="240"/>
      <c r="G262" s="238"/>
      <c r="H262" s="239" t="s">
        <v>1</v>
      </c>
      <c r="I262" s="241"/>
      <c r="J262" s="238"/>
      <c r="K262" s="238"/>
      <c r="L262" s="242"/>
      <c r="M262" s="243"/>
      <c r="N262" s="244"/>
      <c r="O262" s="244"/>
      <c r="P262" s="244"/>
      <c r="Q262" s="244"/>
      <c r="R262" s="244"/>
      <c r="S262" s="244"/>
      <c r="T262" s="245"/>
      <c r="AT262" s="246" t="s">
        <v>191</v>
      </c>
      <c r="AU262" s="246" t="s">
        <v>83</v>
      </c>
      <c r="AV262" s="15" t="s">
        <v>81</v>
      </c>
      <c r="AW262" s="15" t="s">
        <v>30</v>
      </c>
      <c r="AX262" s="15" t="s">
        <v>73</v>
      </c>
      <c r="AY262" s="246" t="s">
        <v>181</v>
      </c>
    </row>
    <row r="263" spans="1:65" s="15" customFormat="1" x14ac:dyDescent="0.2">
      <c r="B263" s="237"/>
      <c r="C263" s="238"/>
      <c r="D263" s="206" t="s">
        <v>191</v>
      </c>
      <c r="E263" s="239" t="s">
        <v>1</v>
      </c>
      <c r="F263" s="240"/>
      <c r="G263" s="238"/>
      <c r="H263" s="239" t="s">
        <v>1</v>
      </c>
      <c r="I263" s="241"/>
      <c r="J263" s="238"/>
      <c r="K263" s="238"/>
      <c r="L263" s="242"/>
      <c r="M263" s="243"/>
      <c r="N263" s="244"/>
      <c r="O263" s="244"/>
      <c r="P263" s="244"/>
      <c r="Q263" s="244"/>
      <c r="R263" s="244"/>
      <c r="S263" s="244"/>
      <c r="T263" s="245"/>
      <c r="AT263" s="246" t="s">
        <v>191</v>
      </c>
      <c r="AU263" s="246" t="s">
        <v>83</v>
      </c>
      <c r="AV263" s="15" t="s">
        <v>81</v>
      </c>
      <c r="AW263" s="15" t="s">
        <v>30</v>
      </c>
      <c r="AX263" s="15" t="s">
        <v>73</v>
      </c>
      <c r="AY263" s="246" t="s">
        <v>181</v>
      </c>
    </row>
    <row r="264" spans="1:65" s="15" customFormat="1" x14ac:dyDescent="0.2">
      <c r="B264" s="237"/>
      <c r="C264" s="238"/>
      <c r="D264" s="206" t="s">
        <v>191</v>
      </c>
      <c r="E264" s="239" t="s">
        <v>1</v>
      </c>
      <c r="F264" s="240"/>
      <c r="G264" s="238"/>
      <c r="H264" s="239" t="s">
        <v>1</v>
      </c>
      <c r="I264" s="241"/>
      <c r="J264" s="238"/>
      <c r="K264" s="238"/>
      <c r="L264" s="242"/>
      <c r="M264" s="243"/>
      <c r="N264" s="244"/>
      <c r="O264" s="244"/>
      <c r="P264" s="244"/>
      <c r="Q264" s="244"/>
      <c r="R264" s="244"/>
      <c r="S264" s="244"/>
      <c r="T264" s="245"/>
      <c r="AT264" s="246" t="s">
        <v>191</v>
      </c>
      <c r="AU264" s="246" t="s">
        <v>83</v>
      </c>
      <c r="AV264" s="15" t="s">
        <v>81</v>
      </c>
      <c r="AW264" s="15" t="s">
        <v>30</v>
      </c>
      <c r="AX264" s="15" t="s">
        <v>73</v>
      </c>
      <c r="AY264" s="246" t="s">
        <v>181</v>
      </c>
    </row>
    <row r="265" spans="1:65" s="14" customFormat="1" x14ac:dyDescent="0.2">
      <c r="B265" s="216"/>
      <c r="C265" s="217"/>
      <c r="D265" s="206" t="s">
        <v>191</v>
      </c>
      <c r="E265" s="218" t="s">
        <v>1</v>
      </c>
      <c r="F265" s="219" t="s">
        <v>193</v>
      </c>
      <c r="G265" s="217"/>
      <c r="H265" s="220">
        <v>5</v>
      </c>
      <c r="I265" s="221"/>
      <c r="J265" s="217"/>
      <c r="K265" s="217"/>
      <c r="L265" s="222"/>
      <c r="M265" s="223"/>
      <c r="N265" s="224"/>
      <c r="O265" s="224"/>
      <c r="P265" s="224"/>
      <c r="Q265" s="224"/>
      <c r="R265" s="224"/>
      <c r="S265" s="224"/>
      <c r="T265" s="225"/>
      <c r="AT265" s="226" t="s">
        <v>191</v>
      </c>
      <c r="AU265" s="226" t="s">
        <v>83</v>
      </c>
      <c r="AV265" s="14" t="s">
        <v>189</v>
      </c>
      <c r="AW265" s="14" t="s">
        <v>30</v>
      </c>
      <c r="AX265" s="14" t="s">
        <v>81</v>
      </c>
      <c r="AY265" s="226" t="s">
        <v>181</v>
      </c>
    </row>
    <row r="266" spans="1:65" s="2" customFormat="1" ht="90" customHeight="1" x14ac:dyDescent="0.2">
      <c r="A266" s="34"/>
      <c r="B266" s="35"/>
      <c r="C266" s="191" t="s">
        <v>338</v>
      </c>
      <c r="D266" s="191" t="s">
        <v>184</v>
      </c>
      <c r="E266" s="192" t="s">
        <v>339</v>
      </c>
      <c r="F266" s="193" t="s">
        <v>340</v>
      </c>
      <c r="G266" s="194" t="s">
        <v>227</v>
      </c>
      <c r="H266" s="195">
        <v>6</v>
      </c>
      <c r="I266" s="196"/>
      <c r="J266" s="197">
        <f>ROUND(I266*H266,2)</f>
        <v>0</v>
      </c>
      <c r="K266" s="193" t="s">
        <v>188</v>
      </c>
      <c r="L266" s="39"/>
      <c r="M266" s="198" t="s">
        <v>1</v>
      </c>
      <c r="N266" s="199" t="s">
        <v>38</v>
      </c>
      <c r="O266" s="71"/>
      <c r="P266" s="200">
        <f>O266*H266</f>
        <v>0</v>
      </c>
      <c r="Q266" s="200">
        <v>0</v>
      </c>
      <c r="R266" s="200">
        <f>Q266*H266</f>
        <v>0</v>
      </c>
      <c r="S266" s="200">
        <v>0</v>
      </c>
      <c r="T266" s="201">
        <f>S266*H266</f>
        <v>0</v>
      </c>
      <c r="U266" s="34"/>
      <c r="V266" s="34"/>
      <c r="W266" s="34"/>
      <c r="X266" s="34"/>
      <c r="Y266" s="34"/>
      <c r="Z266" s="34"/>
      <c r="AA266" s="34"/>
      <c r="AB266" s="34"/>
      <c r="AC266" s="34"/>
      <c r="AD266" s="34"/>
      <c r="AE266" s="34"/>
      <c r="AR266" s="202" t="s">
        <v>189</v>
      </c>
      <c r="AT266" s="202" t="s">
        <v>184</v>
      </c>
      <c r="AU266" s="202" t="s">
        <v>83</v>
      </c>
      <c r="AY266" s="17" t="s">
        <v>181</v>
      </c>
      <c r="BE266" s="203">
        <f>IF(N266="základní",J266,0)</f>
        <v>0</v>
      </c>
      <c r="BF266" s="203">
        <f>IF(N266="snížená",J266,0)</f>
        <v>0</v>
      </c>
      <c r="BG266" s="203">
        <f>IF(N266="zákl. přenesená",J266,0)</f>
        <v>0</v>
      </c>
      <c r="BH266" s="203">
        <f>IF(N266="sníž. přenesená",J266,0)</f>
        <v>0</v>
      </c>
      <c r="BI266" s="203">
        <f>IF(N266="nulová",J266,0)</f>
        <v>0</v>
      </c>
      <c r="BJ266" s="17" t="s">
        <v>81</v>
      </c>
      <c r="BK266" s="203">
        <f>ROUND(I266*H266,2)</f>
        <v>0</v>
      </c>
      <c r="BL266" s="17" t="s">
        <v>189</v>
      </c>
      <c r="BM266" s="202" t="s">
        <v>341</v>
      </c>
    </row>
    <row r="267" spans="1:65" s="13" customFormat="1" x14ac:dyDescent="0.2">
      <c r="B267" s="204"/>
      <c r="C267" s="205"/>
      <c r="D267" s="206" t="s">
        <v>191</v>
      </c>
      <c r="E267" s="207" t="s">
        <v>1</v>
      </c>
      <c r="F267" s="208" t="s">
        <v>342</v>
      </c>
      <c r="G267" s="205"/>
      <c r="H267" s="209">
        <v>2</v>
      </c>
      <c r="I267" s="210"/>
      <c r="J267" s="205"/>
      <c r="K267" s="205"/>
      <c r="L267" s="211"/>
      <c r="M267" s="212"/>
      <c r="N267" s="213"/>
      <c r="O267" s="213"/>
      <c r="P267" s="213"/>
      <c r="Q267" s="213"/>
      <c r="R267" s="213"/>
      <c r="S267" s="213"/>
      <c r="T267" s="214"/>
      <c r="AT267" s="215" t="s">
        <v>191</v>
      </c>
      <c r="AU267" s="215" t="s">
        <v>83</v>
      </c>
      <c r="AV267" s="13" t="s">
        <v>83</v>
      </c>
      <c r="AW267" s="13" t="s">
        <v>30</v>
      </c>
      <c r="AX267" s="13" t="s">
        <v>73</v>
      </c>
      <c r="AY267" s="215" t="s">
        <v>181</v>
      </c>
    </row>
    <row r="268" spans="1:65" s="13" customFormat="1" x14ac:dyDescent="0.2">
      <c r="B268" s="204"/>
      <c r="C268" s="205"/>
      <c r="D268" s="206" t="s">
        <v>191</v>
      </c>
      <c r="E268" s="207" t="s">
        <v>1</v>
      </c>
      <c r="F268" s="208" t="s">
        <v>343</v>
      </c>
      <c r="G268" s="205"/>
      <c r="H268" s="209">
        <v>2</v>
      </c>
      <c r="I268" s="210"/>
      <c r="J268" s="205"/>
      <c r="K268" s="205"/>
      <c r="L268" s="211"/>
      <c r="M268" s="212"/>
      <c r="N268" s="213"/>
      <c r="O268" s="213"/>
      <c r="P268" s="213"/>
      <c r="Q268" s="213"/>
      <c r="R268" s="213"/>
      <c r="S268" s="213"/>
      <c r="T268" s="214"/>
      <c r="AT268" s="215" t="s">
        <v>191</v>
      </c>
      <c r="AU268" s="215" t="s">
        <v>83</v>
      </c>
      <c r="AV268" s="13" t="s">
        <v>83</v>
      </c>
      <c r="AW268" s="13" t="s">
        <v>30</v>
      </c>
      <c r="AX268" s="13" t="s">
        <v>73</v>
      </c>
      <c r="AY268" s="215" t="s">
        <v>181</v>
      </c>
    </row>
    <row r="269" spans="1:65" s="13" customFormat="1" x14ac:dyDescent="0.2">
      <c r="B269" s="204"/>
      <c r="C269" s="205"/>
      <c r="D269" s="206" t="s">
        <v>191</v>
      </c>
      <c r="E269" s="207" t="s">
        <v>1</v>
      </c>
      <c r="F269" s="208" t="s">
        <v>344</v>
      </c>
      <c r="G269" s="205"/>
      <c r="H269" s="209">
        <v>2</v>
      </c>
      <c r="I269" s="210"/>
      <c r="J269" s="205"/>
      <c r="K269" s="205"/>
      <c r="L269" s="211"/>
      <c r="M269" s="212"/>
      <c r="N269" s="213"/>
      <c r="O269" s="213"/>
      <c r="P269" s="213"/>
      <c r="Q269" s="213"/>
      <c r="R269" s="213"/>
      <c r="S269" s="213"/>
      <c r="T269" s="214"/>
      <c r="AT269" s="215" t="s">
        <v>191</v>
      </c>
      <c r="AU269" s="215" t="s">
        <v>83</v>
      </c>
      <c r="AV269" s="13" t="s">
        <v>83</v>
      </c>
      <c r="AW269" s="13" t="s">
        <v>30</v>
      </c>
      <c r="AX269" s="13" t="s">
        <v>73</v>
      </c>
      <c r="AY269" s="215" t="s">
        <v>181</v>
      </c>
    </row>
    <row r="270" spans="1:65" s="15" customFormat="1" x14ac:dyDescent="0.2">
      <c r="B270" s="237"/>
      <c r="C270" s="238"/>
      <c r="D270" s="206" t="s">
        <v>191</v>
      </c>
      <c r="E270" s="239" t="s">
        <v>1</v>
      </c>
      <c r="F270" s="240"/>
      <c r="G270" s="238"/>
      <c r="H270" s="239" t="s">
        <v>1</v>
      </c>
      <c r="I270" s="241"/>
      <c r="J270" s="238"/>
      <c r="K270" s="238"/>
      <c r="L270" s="242"/>
      <c r="M270" s="243"/>
      <c r="N270" s="244"/>
      <c r="O270" s="244"/>
      <c r="P270" s="244"/>
      <c r="Q270" s="244"/>
      <c r="R270" s="244"/>
      <c r="S270" s="244"/>
      <c r="T270" s="245"/>
      <c r="AT270" s="246" t="s">
        <v>191</v>
      </c>
      <c r="AU270" s="246" t="s">
        <v>83</v>
      </c>
      <c r="AV270" s="15" t="s">
        <v>81</v>
      </c>
      <c r="AW270" s="15" t="s">
        <v>30</v>
      </c>
      <c r="AX270" s="15" t="s">
        <v>73</v>
      </c>
      <c r="AY270" s="246" t="s">
        <v>181</v>
      </c>
    </row>
    <row r="271" spans="1:65" s="15" customFormat="1" x14ac:dyDescent="0.2">
      <c r="B271" s="237"/>
      <c r="C271" s="238"/>
      <c r="D271" s="206" t="s">
        <v>191</v>
      </c>
      <c r="E271" s="239" t="s">
        <v>1</v>
      </c>
      <c r="F271" s="240"/>
      <c r="G271" s="238"/>
      <c r="H271" s="239" t="s">
        <v>1</v>
      </c>
      <c r="I271" s="241"/>
      <c r="J271" s="238"/>
      <c r="K271" s="238"/>
      <c r="L271" s="242"/>
      <c r="M271" s="243"/>
      <c r="N271" s="244"/>
      <c r="O271" s="244"/>
      <c r="P271" s="244"/>
      <c r="Q271" s="244"/>
      <c r="R271" s="244"/>
      <c r="S271" s="244"/>
      <c r="T271" s="245"/>
      <c r="AT271" s="246" t="s">
        <v>191</v>
      </c>
      <c r="AU271" s="246" t="s">
        <v>83</v>
      </c>
      <c r="AV271" s="15" t="s">
        <v>81</v>
      </c>
      <c r="AW271" s="15" t="s">
        <v>30</v>
      </c>
      <c r="AX271" s="15" t="s">
        <v>73</v>
      </c>
      <c r="AY271" s="246" t="s">
        <v>181</v>
      </c>
    </row>
    <row r="272" spans="1:65" s="15" customFormat="1" x14ac:dyDescent="0.2">
      <c r="B272" s="237"/>
      <c r="C272" s="238"/>
      <c r="D272" s="206" t="s">
        <v>191</v>
      </c>
      <c r="E272" s="239" t="s">
        <v>1</v>
      </c>
      <c r="F272" s="240"/>
      <c r="G272" s="238"/>
      <c r="H272" s="239" t="s">
        <v>1</v>
      </c>
      <c r="I272" s="241"/>
      <c r="J272" s="238"/>
      <c r="K272" s="238"/>
      <c r="L272" s="242"/>
      <c r="M272" s="243"/>
      <c r="N272" s="244"/>
      <c r="O272" s="244"/>
      <c r="P272" s="244"/>
      <c r="Q272" s="244"/>
      <c r="R272" s="244"/>
      <c r="S272" s="244"/>
      <c r="T272" s="245"/>
      <c r="AT272" s="246" t="s">
        <v>191</v>
      </c>
      <c r="AU272" s="246" t="s">
        <v>83</v>
      </c>
      <c r="AV272" s="15" t="s">
        <v>81</v>
      </c>
      <c r="AW272" s="15" t="s">
        <v>30</v>
      </c>
      <c r="AX272" s="15" t="s">
        <v>73</v>
      </c>
      <c r="AY272" s="246" t="s">
        <v>181</v>
      </c>
    </row>
    <row r="273" spans="1:65" s="15" customFormat="1" x14ac:dyDescent="0.2">
      <c r="B273" s="237"/>
      <c r="C273" s="238"/>
      <c r="D273" s="206" t="s">
        <v>191</v>
      </c>
      <c r="E273" s="239" t="s">
        <v>1</v>
      </c>
      <c r="F273" s="240"/>
      <c r="G273" s="238"/>
      <c r="H273" s="239" t="s">
        <v>1</v>
      </c>
      <c r="I273" s="241"/>
      <c r="J273" s="238"/>
      <c r="K273" s="238"/>
      <c r="L273" s="242"/>
      <c r="M273" s="243"/>
      <c r="N273" s="244"/>
      <c r="O273" s="244"/>
      <c r="P273" s="244"/>
      <c r="Q273" s="244"/>
      <c r="R273" s="244"/>
      <c r="S273" s="244"/>
      <c r="T273" s="245"/>
      <c r="AT273" s="246" t="s">
        <v>191</v>
      </c>
      <c r="AU273" s="246" t="s">
        <v>83</v>
      </c>
      <c r="AV273" s="15" t="s">
        <v>81</v>
      </c>
      <c r="AW273" s="15" t="s">
        <v>30</v>
      </c>
      <c r="AX273" s="15" t="s">
        <v>73</v>
      </c>
      <c r="AY273" s="246" t="s">
        <v>181</v>
      </c>
    </row>
    <row r="274" spans="1:65" s="14" customFormat="1" x14ac:dyDescent="0.2">
      <c r="B274" s="216"/>
      <c r="C274" s="217"/>
      <c r="D274" s="206" t="s">
        <v>191</v>
      </c>
      <c r="E274" s="218" t="s">
        <v>1</v>
      </c>
      <c r="F274" s="219" t="s">
        <v>193</v>
      </c>
      <c r="G274" s="217"/>
      <c r="H274" s="220">
        <v>6</v>
      </c>
      <c r="I274" s="221"/>
      <c r="J274" s="217"/>
      <c r="K274" s="217"/>
      <c r="L274" s="222"/>
      <c r="M274" s="223"/>
      <c r="N274" s="224"/>
      <c r="O274" s="224"/>
      <c r="P274" s="224"/>
      <c r="Q274" s="224"/>
      <c r="R274" s="224"/>
      <c r="S274" s="224"/>
      <c r="T274" s="225"/>
      <c r="AT274" s="226" t="s">
        <v>191</v>
      </c>
      <c r="AU274" s="226" t="s">
        <v>83</v>
      </c>
      <c r="AV274" s="14" t="s">
        <v>189</v>
      </c>
      <c r="AW274" s="14" t="s">
        <v>30</v>
      </c>
      <c r="AX274" s="14" t="s">
        <v>81</v>
      </c>
      <c r="AY274" s="226" t="s">
        <v>181</v>
      </c>
    </row>
    <row r="275" spans="1:65" s="2" customFormat="1" ht="62.65" customHeight="1" x14ac:dyDescent="0.2">
      <c r="A275" s="34"/>
      <c r="B275" s="35"/>
      <c r="C275" s="191" t="s">
        <v>345</v>
      </c>
      <c r="D275" s="191" t="s">
        <v>184</v>
      </c>
      <c r="E275" s="192" t="s">
        <v>346</v>
      </c>
      <c r="F275" s="193" t="s">
        <v>347</v>
      </c>
      <c r="G275" s="194" t="s">
        <v>227</v>
      </c>
      <c r="H275" s="195">
        <v>28</v>
      </c>
      <c r="I275" s="196"/>
      <c r="J275" s="197">
        <f>ROUND(I275*H275,2)</f>
        <v>0</v>
      </c>
      <c r="K275" s="193" t="s">
        <v>188</v>
      </c>
      <c r="L275" s="39"/>
      <c r="M275" s="198" t="s">
        <v>1</v>
      </c>
      <c r="N275" s="199" t="s">
        <v>38</v>
      </c>
      <c r="O275" s="71"/>
      <c r="P275" s="200">
        <f>O275*H275</f>
        <v>0</v>
      </c>
      <c r="Q275" s="200">
        <v>0</v>
      </c>
      <c r="R275" s="200">
        <f>Q275*H275</f>
        <v>0</v>
      </c>
      <c r="S275" s="200">
        <v>0</v>
      </c>
      <c r="T275" s="201">
        <f>S275*H275</f>
        <v>0</v>
      </c>
      <c r="U275" s="34"/>
      <c r="V275" s="34"/>
      <c r="W275" s="34"/>
      <c r="X275" s="34"/>
      <c r="Y275" s="34"/>
      <c r="Z275" s="34"/>
      <c r="AA275" s="34"/>
      <c r="AB275" s="34"/>
      <c r="AC275" s="34"/>
      <c r="AD275" s="34"/>
      <c r="AE275" s="34"/>
      <c r="AR275" s="202" t="s">
        <v>189</v>
      </c>
      <c r="AT275" s="202" t="s">
        <v>184</v>
      </c>
      <c r="AU275" s="202" t="s">
        <v>83</v>
      </c>
      <c r="AY275" s="17" t="s">
        <v>181</v>
      </c>
      <c r="BE275" s="203">
        <f>IF(N275="základní",J275,0)</f>
        <v>0</v>
      </c>
      <c r="BF275" s="203">
        <f>IF(N275="snížená",J275,0)</f>
        <v>0</v>
      </c>
      <c r="BG275" s="203">
        <f>IF(N275="zákl. přenesená",J275,0)</f>
        <v>0</v>
      </c>
      <c r="BH275" s="203">
        <f>IF(N275="sníž. přenesená",J275,0)</f>
        <v>0</v>
      </c>
      <c r="BI275" s="203">
        <f>IF(N275="nulová",J275,0)</f>
        <v>0</v>
      </c>
      <c r="BJ275" s="17" t="s">
        <v>81</v>
      </c>
      <c r="BK275" s="203">
        <f>ROUND(I275*H275,2)</f>
        <v>0</v>
      </c>
      <c r="BL275" s="17" t="s">
        <v>189</v>
      </c>
      <c r="BM275" s="202" t="s">
        <v>348</v>
      </c>
    </row>
    <row r="276" spans="1:65" s="13" customFormat="1" x14ac:dyDescent="0.2">
      <c r="B276" s="204"/>
      <c r="C276" s="205"/>
      <c r="D276" s="206" t="s">
        <v>191</v>
      </c>
      <c r="E276" s="207" t="s">
        <v>1</v>
      </c>
      <c r="F276" s="208" t="s">
        <v>349</v>
      </c>
      <c r="G276" s="205"/>
      <c r="H276" s="209">
        <v>28</v>
      </c>
      <c r="I276" s="210"/>
      <c r="J276" s="205"/>
      <c r="K276" s="205"/>
      <c r="L276" s="211"/>
      <c r="M276" s="212"/>
      <c r="N276" s="213"/>
      <c r="O276" s="213"/>
      <c r="P276" s="213"/>
      <c r="Q276" s="213"/>
      <c r="R276" s="213"/>
      <c r="S276" s="213"/>
      <c r="T276" s="214"/>
      <c r="AT276" s="215" t="s">
        <v>191</v>
      </c>
      <c r="AU276" s="215" t="s">
        <v>83</v>
      </c>
      <c r="AV276" s="13" t="s">
        <v>83</v>
      </c>
      <c r="AW276" s="13" t="s">
        <v>30</v>
      </c>
      <c r="AX276" s="13" t="s">
        <v>73</v>
      </c>
      <c r="AY276" s="215" t="s">
        <v>181</v>
      </c>
    </row>
    <row r="277" spans="1:65" s="14" customFormat="1" x14ac:dyDescent="0.2">
      <c r="B277" s="216"/>
      <c r="C277" s="217"/>
      <c r="D277" s="206" t="s">
        <v>191</v>
      </c>
      <c r="E277" s="218" t="s">
        <v>1</v>
      </c>
      <c r="F277" s="219" t="s">
        <v>193</v>
      </c>
      <c r="G277" s="217"/>
      <c r="H277" s="220">
        <v>28</v>
      </c>
      <c r="I277" s="221"/>
      <c r="J277" s="217"/>
      <c r="K277" s="217"/>
      <c r="L277" s="222"/>
      <c r="M277" s="223"/>
      <c r="N277" s="224"/>
      <c r="O277" s="224"/>
      <c r="P277" s="224"/>
      <c r="Q277" s="224"/>
      <c r="R277" s="224"/>
      <c r="S277" s="224"/>
      <c r="T277" s="225"/>
      <c r="AT277" s="226" t="s">
        <v>191</v>
      </c>
      <c r="AU277" s="226" t="s">
        <v>83</v>
      </c>
      <c r="AV277" s="14" t="s">
        <v>189</v>
      </c>
      <c r="AW277" s="14" t="s">
        <v>30</v>
      </c>
      <c r="AX277" s="14" t="s">
        <v>81</v>
      </c>
      <c r="AY277" s="226" t="s">
        <v>181</v>
      </c>
    </row>
    <row r="278" spans="1:65" s="2" customFormat="1" ht="16.5" customHeight="1" x14ac:dyDescent="0.2">
      <c r="A278" s="34"/>
      <c r="B278" s="35"/>
      <c r="C278" s="227" t="s">
        <v>350</v>
      </c>
      <c r="D278" s="227" t="s">
        <v>212</v>
      </c>
      <c r="E278" s="228" t="s">
        <v>351</v>
      </c>
      <c r="F278" s="229" t="s">
        <v>352</v>
      </c>
      <c r="G278" s="230" t="s">
        <v>227</v>
      </c>
      <c r="H278" s="231">
        <v>28</v>
      </c>
      <c r="I278" s="232"/>
      <c r="J278" s="233">
        <f>ROUND(I278*H278,2)</f>
        <v>0</v>
      </c>
      <c r="K278" s="229" t="s">
        <v>188</v>
      </c>
      <c r="L278" s="234"/>
      <c r="M278" s="235" t="s">
        <v>1</v>
      </c>
      <c r="N278" s="236" t="s">
        <v>38</v>
      </c>
      <c r="O278" s="71"/>
      <c r="P278" s="200">
        <f>O278*H278</f>
        <v>0</v>
      </c>
      <c r="Q278" s="200">
        <v>1.0030000000000001E-2</v>
      </c>
      <c r="R278" s="200">
        <f>Q278*H278</f>
        <v>0.28084000000000003</v>
      </c>
      <c r="S278" s="200">
        <v>0</v>
      </c>
      <c r="T278" s="201">
        <f>S278*H278</f>
        <v>0</v>
      </c>
      <c r="U278" s="34"/>
      <c r="V278" s="34"/>
      <c r="W278" s="34"/>
      <c r="X278" s="34"/>
      <c r="Y278" s="34"/>
      <c r="Z278" s="34"/>
      <c r="AA278" s="34"/>
      <c r="AB278" s="34"/>
      <c r="AC278" s="34"/>
      <c r="AD278" s="34"/>
      <c r="AE278" s="34"/>
      <c r="AR278" s="202" t="s">
        <v>216</v>
      </c>
      <c r="AT278" s="202" t="s">
        <v>212</v>
      </c>
      <c r="AU278" s="202" t="s">
        <v>83</v>
      </c>
      <c r="AY278" s="17" t="s">
        <v>181</v>
      </c>
      <c r="BE278" s="203">
        <f>IF(N278="základní",J278,0)</f>
        <v>0</v>
      </c>
      <c r="BF278" s="203">
        <f>IF(N278="snížená",J278,0)</f>
        <v>0</v>
      </c>
      <c r="BG278" s="203">
        <f>IF(N278="zákl. přenesená",J278,0)</f>
        <v>0</v>
      </c>
      <c r="BH278" s="203">
        <f>IF(N278="sníž. přenesená",J278,0)</f>
        <v>0</v>
      </c>
      <c r="BI278" s="203">
        <f>IF(N278="nulová",J278,0)</f>
        <v>0</v>
      </c>
      <c r="BJ278" s="17" t="s">
        <v>81</v>
      </c>
      <c r="BK278" s="203">
        <f>ROUND(I278*H278,2)</f>
        <v>0</v>
      </c>
      <c r="BL278" s="17" t="s">
        <v>189</v>
      </c>
      <c r="BM278" s="202" t="s">
        <v>353</v>
      </c>
    </row>
    <row r="279" spans="1:65" s="13" customFormat="1" x14ac:dyDescent="0.2">
      <c r="B279" s="204"/>
      <c r="C279" s="205"/>
      <c r="D279" s="206" t="s">
        <v>191</v>
      </c>
      <c r="E279" s="207" t="s">
        <v>1</v>
      </c>
      <c r="F279" s="208" t="s">
        <v>338</v>
      </c>
      <c r="G279" s="205"/>
      <c r="H279" s="209">
        <v>28</v>
      </c>
      <c r="I279" s="210"/>
      <c r="J279" s="205"/>
      <c r="K279" s="205"/>
      <c r="L279" s="211"/>
      <c r="M279" s="212"/>
      <c r="N279" s="213"/>
      <c r="O279" s="213"/>
      <c r="P279" s="213"/>
      <c r="Q279" s="213"/>
      <c r="R279" s="213"/>
      <c r="S279" s="213"/>
      <c r="T279" s="214"/>
      <c r="AT279" s="215" t="s">
        <v>191</v>
      </c>
      <c r="AU279" s="215" t="s">
        <v>83</v>
      </c>
      <c r="AV279" s="13" t="s">
        <v>83</v>
      </c>
      <c r="AW279" s="13" t="s">
        <v>30</v>
      </c>
      <c r="AX279" s="13" t="s">
        <v>73</v>
      </c>
      <c r="AY279" s="215" t="s">
        <v>181</v>
      </c>
    </row>
    <row r="280" spans="1:65" s="14" customFormat="1" x14ac:dyDescent="0.2">
      <c r="B280" s="216"/>
      <c r="C280" s="217"/>
      <c r="D280" s="206" t="s">
        <v>191</v>
      </c>
      <c r="E280" s="218" t="s">
        <v>1</v>
      </c>
      <c r="F280" s="219" t="s">
        <v>193</v>
      </c>
      <c r="G280" s="217"/>
      <c r="H280" s="220">
        <v>28</v>
      </c>
      <c r="I280" s="221"/>
      <c r="J280" s="217"/>
      <c r="K280" s="217"/>
      <c r="L280" s="222"/>
      <c r="M280" s="223"/>
      <c r="N280" s="224"/>
      <c r="O280" s="224"/>
      <c r="P280" s="224"/>
      <c r="Q280" s="224"/>
      <c r="R280" s="224"/>
      <c r="S280" s="224"/>
      <c r="T280" s="225"/>
      <c r="AT280" s="226" t="s">
        <v>191</v>
      </c>
      <c r="AU280" s="226" t="s">
        <v>83</v>
      </c>
      <c r="AV280" s="14" t="s">
        <v>189</v>
      </c>
      <c r="AW280" s="14" t="s">
        <v>30</v>
      </c>
      <c r="AX280" s="14" t="s">
        <v>81</v>
      </c>
      <c r="AY280" s="226" t="s">
        <v>181</v>
      </c>
    </row>
    <row r="281" spans="1:65" s="2" customFormat="1" ht="76.349999999999994" customHeight="1" x14ac:dyDescent="0.2">
      <c r="A281" s="34"/>
      <c r="B281" s="35"/>
      <c r="C281" s="191" t="s">
        <v>354</v>
      </c>
      <c r="D281" s="191" t="s">
        <v>184</v>
      </c>
      <c r="E281" s="192" t="s">
        <v>355</v>
      </c>
      <c r="F281" s="193" t="s">
        <v>356</v>
      </c>
      <c r="G281" s="194" t="s">
        <v>187</v>
      </c>
      <c r="H281" s="195">
        <v>237.5</v>
      </c>
      <c r="I281" s="196"/>
      <c r="J281" s="197">
        <f>ROUND(I281*H281,2)</f>
        <v>0</v>
      </c>
      <c r="K281" s="193" t="s">
        <v>188</v>
      </c>
      <c r="L281" s="39"/>
      <c r="M281" s="198" t="s">
        <v>1</v>
      </c>
      <c r="N281" s="199" t="s">
        <v>38</v>
      </c>
      <c r="O281" s="71"/>
      <c r="P281" s="200">
        <f>O281*H281</f>
        <v>0</v>
      </c>
      <c r="Q281" s="200">
        <v>0</v>
      </c>
      <c r="R281" s="200">
        <f>Q281*H281</f>
        <v>0</v>
      </c>
      <c r="S281" s="200">
        <v>0</v>
      </c>
      <c r="T281" s="201">
        <f>S281*H281</f>
        <v>0</v>
      </c>
      <c r="U281" s="34"/>
      <c r="V281" s="34"/>
      <c r="W281" s="34"/>
      <c r="X281" s="34"/>
      <c r="Y281" s="34"/>
      <c r="Z281" s="34"/>
      <c r="AA281" s="34"/>
      <c r="AB281" s="34"/>
      <c r="AC281" s="34"/>
      <c r="AD281" s="34"/>
      <c r="AE281" s="34"/>
      <c r="AR281" s="202" t="s">
        <v>189</v>
      </c>
      <c r="AT281" s="202" t="s">
        <v>184</v>
      </c>
      <c r="AU281" s="202" t="s">
        <v>83</v>
      </c>
      <c r="AY281" s="17" t="s">
        <v>181</v>
      </c>
      <c r="BE281" s="203">
        <f>IF(N281="základní",J281,0)</f>
        <v>0</v>
      </c>
      <c r="BF281" s="203">
        <f>IF(N281="snížená",J281,0)</f>
        <v>0</v>
      </c>
      <c r="BG281" s="203">
        <f>IF(N281="zákl. přenesená",J281,0)</f>
        <v>0</v>
      </c>
      <c r="BH281" s="203">
        <f>IF(N281="sníž. přenesená",J281,0)</f>
        <v>0</v>
      </c>
      <c r="BI281" s="203">
        <f>IF(N281="nulová",J281,0)</f>
        <v>0</v>
      </c>
      <c r="BJ281" s="17" t="s">
        <v>81</v>
      </c>
      <c r="BK281" s="203">
        <f>ROUND(I281*H281,2)</f>
        <v>0</v>
      </c>
      <c r="BL281" s="17" t="s">
        <v>189</v>
      </c>
      <c r="BM281" s="202" t="s">
        <v>357</v>
      </c>
    </row>
    <row r="282" spans="1:65" s="15" customFormat="1" x14ac:dyDescent="0.2">
      <c r="B282" s="237"/>
      <c r="C282" s="238"/>
      <c r="D282" s="206" t="s">
        <v>191</v>
      </c>
      <c r="E282" s="239" t="s">
        <v>1</v>
      </c>
      <c r="F282" s="240" t="s">
        <v>358</v>
      </c>
      <c r="G282" s="238"/>
      <c r="H282" s="239" t="s">
        <v>1</v>
      </c>
      <c r="I282" s="241"/>
      <c r="J282" s="238"/>
      <c r="K282" s="238"/>
      <c r="L282" s="242"/>
      <c r="M282" s="243"/>
      <c r="N282" s="244"/>
      <c r="O282" s="244"/>
      <c r="P282" s="244"/>
      <c r="Q282" s="244"/>
      <c r="R282" s="244"/>
      <c r="S282" s="244"/>
      <c r="T282" s="245"/>
      <c r="AT282" s="246" t="s">
        <v>191</v>
      </c>
      <c r="AU282" s="246" t="s">
        <v>83</v>
      </c>
      <c r="AV282" s="15" t="s">
        <v>81</v>
      </c>
      <c r="AW282" s="15" t="s">
        <v>30</v>
      </c>
      <c r="AX282" s="15" t="s">
        <v>73</v>
      </c>
      <c r="AY282" s="246" t="s">
        <v>181</v>
      </c>
    </row>
    <row r="283" spans="1:65" s="13" customFormat="1" x14ac:dyDescent="0.2">
      <c r="B283" s="204"/>
      <c r="C283" s="205"/>
      <c r="D283" s="206" t="s">
        <v>191</v>
      </c>
      <c r="E283" s="207" t="s">
        <v>1</v>
      </c>
      <c r="F283" s="208" t="s">
        <v>359</v>
      </c>
      <c r="G283" s="205"/>
      <c r="H283" s="209">
        <v>237.5</v>
      </c>
      <c r="I283" s="210"/>
      <c r="J283" s="205"/>
      <c r="K283" s="205"/>
      <c r="L283" s="211"/>
      <c r="M283" s="212"/>
      <c r="N283" s="213"/>
      <c r="O283" s="213"/>
      <c r="P283" s="213"/>
      <c r="Q283" s="213"/>
      <c r="R283" s="213"/>
      <c r="S283" s="213"/>
      <c r="T283" s="214"/>
      <c r="AT283" s="215" t="s">
        <v>191</v>
      </c>
      <c r="AU283" s="215" t="s">
        <v>83</v>
      </c>
      <c r="AV283" s="13" t="s">
        <v>83</v>
      </c>
      <c r="AW283" s="13" t="s">
        <v>30</v>
      </c>
      <c r="AX283" s="13" t="s">
        <v>73</v>
      </c>
      <c r="AY283" s="215" t="s">
        <v>181</v>
      </c>
    </row>
    <row r="284" spans="1:65" s="14" customFormat="1" x14ac:dyDescent="0.2">
      <c r="B284" s="216"/>
      <c r="C284" s="217"/>
      <c r="D284" s="206" t="s">
        <v>191</v>
      </c>
      <c r="E284" s="218" t="s">
        <v>1</v>
      </c>
      <c r="F284" s="219" t="s">
        <v>193</v>
      </c>
      <c r="G284" s="217"/>
      <c r="H284" s="220">
        <v>237.5</v>
      </c>
      <c r="I284" s="221"/>
      <c r="J284" s="217"/>
      <c r="K284" s="217"/>
      <c r="L284" s="222"/>
      <c r="M284" s="223"/>
      <c r="N284" s="224"/>
      <c r="O284" s="224"/>
      <c r="P284" s="224"/>
      <c r="Q284" s="224"/>
      <c r="R284" s="224"/>
      <c r="S284" s="224"/>
      <c r="T284" s="225"/>
      <c r="AT284" s="226" t="s">
        <v>191</v>
      </c>
      <c r="AU284" s="226" t="s">
        <v>83</v>
      </c>
      <c r="AV284" s="14" t="s">
        <v>189</v>
      </c>
      <c r="AW284" s="14" t="s">
        <v>30</v>
      </c>
      <c r="AX284" s="14" t="s">
        <v>81</v>
      </c>
      <c r="AY284" s="226" t="s">
        <v>181</v>
      </c>
    </row>
    <row r="285" spans="1:65" s="2" customFormat="1" ht="55.5" customHeight="1" x14ac:dyDescent="0.2">
      <c r="A285" s="34"/>
      <c r="B285" s="35"/>
      <c r="C285" s="191" t="s">
        <v>360</v>
      </c>
      <c r="D285" s="191" t="s">
        <v>184</v>
      </c>
      <c r="E285" s="192" t="s">
        <v>361</v>
      </c>
      <c r="F285" s="193" t="s">
        <v>362</v>
      </c>
      <c r="G285" s="194" t="s">
        <v>222</v>
      </c>
      <c r="H285" s="195">
        <v>95</v>
      </c>
      <c r="I285" s="196"/>
      <c r="J285" s="197">
        <f>ROUND(I285*H285,2)</f>
        <v>0</v>
      </c>
      <c r="K285" s="193" t="s">
        <v>188</v>
      </c>
      <c r="L285" s="39"/>
      <c r="M285" s="198" t="s">
        <v>1</v>
      </c>
      <c r="N285" s="199" t="s">
        <v>38</v>
      </c>
      <c r="O285" s="71"/>
      <c r="P285" s="200">
        <f>O285*H285</f>
        <v>0</v>
      </c>
      <c r="Q285" s="200">
        <v>0</v>
      </c>
      <c r="R285" s="200">
        <f>Q285*H285</f>
        <v>0</v>
      </c>
      <c r="S285" s="200">
        <v>0</v>
      </c>
      <c r="T285" s="201">
        <f>S285*H285</f>
        <v>0</v>
      </c>
      <c r="U285" s="34"/>
      <c r="V285" s="34"/>
      <c r="W285" s="34"/>
      <c r="X285" s="34"/>
      <c r="Y285" s="34"/>
      <c r="Z285" s="34"/>
      <c r="AA285" s="34"/>
      <c r="AB285" s="34"/>
      <c r="AC285" s="34"/>
      <c r="AD285" s="34"/>
      <c r="AE285" s="34"/>
      <c r="AR285" s="202" t="s">
        <v>189</v>
      </c>
      <c r="AT285" s="202" t="s">
        <v>184</v>
      </c>
      <c r="AU285" s="202" t="s">
        <v>83</v>
      </c>
      <c r="AY285" s="17" t="s">
        <v>181</v>
      </c>
      <c r="BE285" s="203">
        <f>IF(N285="základní",J285,0)</f>
        <v>0</v>
      </c>
      <c r="BF285" s="203">
        <f>IF(N285="snížená",J285,0)</f>
        <v>0</v>
      </c>
      <c r="BG285" s="203">
        <f>IF(N285="zákl. přenesená",J285,0)</f>
        <v>0</v>
      </c>
      <c r="BH285" s="203">
        <f>IF(N285="sníž. přenesená",J285,0)</f>
        <v>0</v>
      </c>
      <c r="BI285" s="203">
        <f>IF(N285="nulová",J285,0)</f>
        <v>0</v>
      </c>
      <c r="BJ285" s="17" t="s">
        <v>81</v>
      </c>
      <c r="BK285" s="203">
        <f>ROUND(I285*H285,2)</f>
        <v>0</v>
      </c>
      <c r="BL285" s="17" t="s">
        <v>189</v>
      </c>
      <c r="BM285" s="202" t="s">
        <v>363</v>
      </c>
    </row>
    <row r="286" spans="1:65" s="13" customFormat="1" x14ac:dyDescent="0.2">
      <c r="B286" s="204"/>
      <c r="C286" s="205"/>
      <c r="D286" s="206" t="s">
        <v>191</v>
      </c>
      <c r="E286" s="207" t="s">
        <v>1</v>
      </c>
      <c r="F286" s="208" t="s">
        <v>364</v>
      </c>
      <c r="G286" s="205"/>
      <c r="H286" s="209">
        <v>90</v>
      </c>
      <c r="I286" s="210"/>
      <c r="J286" s="205"/>
      <c r="K286" s="205"/>
      <c r="L286" s="211"/>
      <c r="M286" s="212"/>
      <c r="N286" s="213"/>
      <c r="O286" s="213"/>
      <c r="P286" s="213"/>
      <c r="Q286" s="213"/>
      <c r="R286" s="213"/>
      <c r="S286" s="213"/>
      <c r="T286" s="214"/>
      <c r="AT286" s="215" t="s">
        <v>191</v>
      </c>
      <c r="AU286" s="215" t="s">
        <v>83</v>
      </c>
      <c r="AV286" s="13" t="s">
        <v>83</v>
      </c>
      <c r="AW286" s="13" t="s">
        <v>30</v>
      </c>
      <c r="AX286" s="13" t="s">
        <v>73</v>
      </c>
      <c r="AY286" s="215" t="s">
        <v>181</v>
      </c>
    </row>
    <row r="287" spans="1:65" s="13" customFormat="1" x14ac:dyDescent="0.2">
      <c r="B287" s="204"/>
      <c r="C287" s="205"/>
      <c r="D287" s="206" t="s">
        <v>191</v>
      </c>
      <c r="E287" s="207" t="s">
        <v>1</v>
      </c>
      <c r="F287" s="208" t="s">
        <v>365</v>
      </c>
      <c r="G287" s="205"/>
      <c r="H287" s="209">
        <v>5</v>
      </c>
      <c r="I287" s="210"/>
      <c r="J287" s="205"/>
      <c r="K287" s="205"/>
      <c r="L287" s="211"/>
      <c r="M287" s="212"/>
      <c r="N287" s="213"/>
      <c r="O287" s="213"/>
      <c r="P287" s="213"/>
      <c r="Q287" s="213"/>
      <c r="R287" s="213"/>
      <c r="S287" s="213"/>
      <c r="T287" s="214"/>
      <c r="AT287" s="215" t="s">
        <v>191</v>
      </c>
      <c r="AU287" s="215" t="s">
        <v>83</v>
      </c>
      <c r="AV287" s="13" t="s">
        <v>83</v>
      </c>
      <c r="AW287" s="13" t="s">
        <v>30</v>
      </c>
      <c r="AX287" s="13" t="s">
        <v>73</v>
      </c>
      <c r="AY287" s="215" t="s">
        <v>181</v>
      </c>
    </row>
    <row r="288" spans="1:65" s="14" customFormat="1" x14ac:dyDescent="0.2">
      <c r="B288" s="216"/>
      <c r="C288" s="217"/>
      <c r="D288" s="206" t="s">
        <v>191</v>
      </c>
      <c r="E288" s="218" t="s">
        <v>1</v>
      </c>
      <c r="F288" s="219" t="s">
        <v>193</v>
      </c>
      <c r="G288" s="217"/>
      <c r="H288" s="220">
        <v>95</v>
      </c>
      <c r="I288" s="221"/>
      <c r="J288" s="217"/>
      <c r="K288" s="217"/>
      <c r="L288" s="222"/>
      <c r="M288" s="223"/>
      <c r="N288" s="224"/>
      <c r="O288" s="224"/>
      <c r="P288" s="224"/>
      <c r="Q288" s="224"/>
      <c r="R288" s="224"/>
      <c r="S288" s="224"/>
      <c r="T288" s="225"/>
      <c r="AT288" s="226" t="s">
        <v>191</v>
      </c>
      <c r="AU288" s="226" t="s">
        <v>83</v>
      </c>
      <c r="AV288" s="14" t="s">
        <v>189</v>
      </c>
      <c r="AW288" s="14" t="s">
        <v>30</v>
      </c>
      <c r="AX288" s="14" t="s">
        <v>81</v>
      </c>
      <c r="AY288" s="226" t="s">
        <v>181</v>
      </c>
    </row>
    <row r="289" spans="1:65" s="2" customFormat="1" ht="78" customHeight="1" x14ac:dyDescent="0.2">
      <c r="A289" s="34"/>
      <c r="B289" s="35"/>
      <c r="C289" s="191" t="s">
        <v>366</v>
      </c>
      <c r="D289" s="191" t="s">
        <v>184</v>
      </c>
      <c r="E289" s="192" t="s">
        <v>367</v>
      </c>
      <c r="F289" s="193" t="s">
        <v>368</v>
      </c>
      <c r="G289" s="194" t="s">
        <v>222</v>
      </c>
      <c r="H289" s="195">
        <v>2.5</v>
      </c>
      <c r="I289" s="196"/>
      <c r="J289" s="197">
        <f>ROUND(I289*H289,2)</f>
        <v>0</v>
      </c>
      <c r="K289" s="193" t="s">
        <v>1</v>
      </c>
      <c r="L289" s="39"/>
      <c r="M289" s="198" t="s">
        <v>1</v>
      </c>
      <c r="N289" s="199" t="s">
        <v>38</v>
      </c>
      <c r="O289" s="71"/>
      <c r="P289" s="200">
        <f>O289*H289</f>
        <v>0</v>
      </c>
      <c r="Q289" s="200">
        <v>0</v>
      </c>
      <c r="R289" s="200">
        <f>Q289*H289</f>
        <v>0</v>
      </c>
      <c r="S289" s="200">
        <v>0</v>
      </c>
      <c r="T289" s="201">
        <f>S289*H289</f>
        <v>0</v>
      </c>
      <c r="U289" s="34"/>
      <c r="V289" s="34"/>
      <c r="W289" s="34"/>
      <c r="X289" s="34"/>
      <c r="Y289" s="34"/>
      <c r="Z289" s="34"/>
      <c r="AA289" s="34"/>
      <c r="AB289" s="34"/>
      <c r="AC289" s="34"/>
      <c r="AD289" s="34"/>
      <c r="AE289" s="34"/>
      <c r="AR289" s="202" t="s">
        <v>189</v>
      </c>
      <c r="AT289" s="202" t="s">
        <v>184</v>
      </c>
      <c r="AU289" s="202" t="s">
        <v>83</v>
      </c>
      <c r="AY289" s="17" t="s">
        <v>181</v>
      </c>
      <c r="BE289" s="203">
        <f>IF(N289="základní",J289,0)</f>
        <v>0</v>
      </c>
      <c r="BF289" s="203">
        <f>IF(N289="snížená",J289,0)</f>
        <v>0</v>
      </c>
      <c r="BG289" s="203">
        <f>IF(N289="zákl. přenesená",J289,0)</f>
        <v>0</v>
      </c>
      <c r="BH289" s="203">
        <f>IF(N289="sníž. přenesená",J289,0)</f>
        <v>0</v>
      </c>
      <c r="BI289" s="203">
        <f>IF(N289="nulová",J289,0)</f>
        <v>0</v>
      </c>
      <c r="BJ289" s="17" t="s">
        <v>81</v>
      </c>
      <c r="BK289" s="203">
        <f>ROUND(I289*H289,2)</f>
        <v>0</v>
      </c>
      <c r="BL289" s="17" t="s">
        <v>189</v>
      </c>
      <c r="BM289" s="202" t="s">
        <v>369</v>
      </c>
    </row>
    <row r="290" spans="1:65" s="13" customFormat="1" x14ac:dyDescent="0.2">
      <c r="B290" s="204"/>
      <c r="C290" s="205"/>
      <c r="D290" s="206" t="s">
        <v>191</v>
      </c>
      <c r="E290" s="207" t="s">
        <v>1</v>
      </c>
      <c r="F290" s="208" t="s">
        <v>370</v>
      </c>
      <c r="G290" s="205"/>
      <c r="H290" s="209">
        <v>2.5</v>
      </c>
      <c r="I290" s="210"/>
      <c r="J290" s="205"/>
      <c r="K290" s="205"/>
      <c r="L290" s="211"/>
      <c r="M290" s="212"/>
      <c r="N290" s="213"/>
      <c r="O290" s="213"/>
      <c r="P290" s="213"/>
      <c r="Q290" s="213"/>
      <c r="R290" s="213"/>
      <c r="S290" s="213"/>
      <c r="T290" s="214"/>
      <c r="AT290" s="215" t="s">
        <v>191</v>
      </c>
      <c r="AU290" s="215" t="s">
        <v>83</v>
      </c>
      <c r="AV290" s="13" t="s">
        <v>83</v>
      </c>
      <c r="AW290" s="13" t="s">
        <v>30</v>
      </c>
      <c r="AX290" s="13" t="s">
        <v>73</v>
      </c>
      <c r="AY290" s="215" t="s">
        <v>181</v>
      </c>
    </row>
    <row r="291" spans="1:65" s="14" customFormat="1" x14ac:dyDescent="0.2">
      <c r="B291" s="216"/>
      <c r="C291" s="217"/>
      <c r="D291" s="206" t="s">
        <v>191</v>
      </c>
      <c r="E291" s="218" t="s">
        <v>1</v>
      </c>
      <c r="F291" s="219" t="s">
        <v>193</v>
      </c>
      <c r="G291" s="217"/>
      <c r="H291" s="220">
        <v>2.5</v>
      </c>
      <c r="I291" s="221"/>
      <c r="J291" s="217"/>
      <c r="K291" s="217"/>
      <c r="L291" s="222"/>
      <c r="M291" s="223"/>
      <c r="N291" s="224"/>
      <c r="O291" s="224"/>
      <c r="P291" s="224"/>
      <c r="Q291" s="224"/>
      <c r="R291" s="224"/>
      <c r="S291" s="224"/>
      <c r="T291" s="225"/>
      <c r="AT291" s="226" t="s">
        <v>191</v>
      </c>
      <c r="AU291" s="226" t="s">
        <v>83</v>
      </c>
      <c r="AV291" s="14" t="s">
        <v>189</v>
      </c>
      <c r="AW291" s="14" t="s">
        <v>30</v>
      </c>
      <c r="AX291" s="14" t="s">
        <v>81</v>
      </c>
      <c r="AY291" s="226" t="s">
        <v>181</v>
      </c>
    </row>
    <row r="292" spans="1:65" s="2" customFormat="1" ht="90" customHeight="1" x14ac:dyDescent="0.2">
      <c r="A292" s="34"/>
      <c r="B292" s="35"/>
      <c r="C292" s="191" t="s">
        <v>371</v>
      </c>
      <c r="D292" s="191" t="s">
        <v>184</v>
      </c>
      <c r="E292" s="192" t="s">
        <v>372</v>
      </c>
      <c r="F292" s="193" t="s">
        <v>373</v>
      </c>
      <c r="G292" s="194" t="s">
        <v>222</v>
      </c>
      <c r="H292" s="195">
        <v>90</v>
      </c>
      <c r="I292" s="196"/>
      <c r="J292" s="197">
        <f>ROUND(I292*H292,2)</f>
        <v>0</v>
      </c>
      <c r="K292" s="193" t="s">
        <v>188</v>
      </c>
      <c r="L292" s="39"/>
      <c r="M292" s="198" t="s">
        <v>1</v>
      </c>
      <c r="N292" s="199" t="s">
        <v>38</v>
      </c>
      <c r="O292" s="71"/>
      <c r="P292" s="200">
        <f>O292*H292</f>
        <v>0</v>
      </c>
      <c r="Q292" s="200">
        <v>0</v>
      </c>
      <c r="R292" s="200">
        <f>Q292*H292</f>
        <v>0</v>
      </c>
      <c r="S292" s="200">
        <v>0</v>
      </c>
      <c r="T292" s="201">
        <f>S292*H292</f>
        <v>0</v>
      </c>
      <c r="U292" s="34"/>
      <c r="V292" s="34"/>
      <c r="W292" s="34"/>
      <c r="X292" s="34"/>
      <c r="Y292" s="34"/>
      <c r="Z292" s="34"/>
      <c r="AA292" s="34"/>
      <c r="AB292" s="34"/>
      <c r="AC292" s="34"/>
      <c r="AD292" s="34"/>
      <c r="AE292" s="34"/>
      <c r="AR292" s="202" t="s">
        <v>189</v>
      </c>
      <c r="AT292" s="202" t="s">
        <v>184</v>
      </c>
      <c r="AU292" s="202" t="s">
        <v>83</v>
      </c>
      <c r="AY292" s="17" t="s">
        <v>181</v>
      </c>
      <c r="BE292" s="203">
        <f>IF(N292="základní",J292,0)</f>
        <v>0</v>
      </c>
      <c r="BF292" s="203">
        <f>IF(N292="snížená",J292,0)</f>
        <v>0</v>
      </c>
      <c r="BG292" s="203">
        <f>IF(N292="zákl. přenesená",J292,0)</f>
        <v>0</v>
      </c>
      <c r="BH292" s="203">
        <f>IF(N292="sníž. přenesená",J292,0)</f>
        <v>0</v>
      </c>
      <c r="BI292" s="203">
        <f>IF(N292="nulová",J292,0)</f>
        <v>0</v>
      </c>
      <c r="BJ292" s="17" t="s">
        <v>81</v>
      </c>
      <c r="BK292" s="203">
        <f>ROUND(I292*H292,2)</f>
        <v>0</v>
      </c>
      <c r="BL292" s="17" t="s">
        <v>189</v>
      </c>
      <c r="BM292" s="202" t="s">
        <v>374</v>
      </c>
    </row>
    <row r="293" spans="1:65" s="13" customFormat="1" x14ac:dyDescent="0.2">
      <c r="B293" s="204"/>
      <c r="C293" s="205"/>
      <c r="D293" s="206" t="s">
        <v>191</v>
      </c>
      <c r="E293" s="207" t="s">
        <v>1</v>
      </c>
      <c r="F293" s="208" t="s">
        <v>375</v>
      </c>
      <c r="G293" s="205"/>
      <c r="H293" s="209">
        <v>90</v>
      </c>
      <c r="I293" s="210"/>
      <c r="J293" s="205"/>
      <c r="K293" s="205"/>
      <c r="L293" s="211"/>
      <c r="M293" s="212"/>
      <c r="N293" s="213"/>
      <c r="O293" s="213"/>
      <c r="P293" s="213"/>
      <c r="Q293" s="213"/>
      <c r="R293" s="213"/>
      <c r="S293" s="213"/>
      <c r="T293" s="214"/>
      <c r="AT293" s="215" t="s">
        <v>191</v>
      </c>
      <c r="AU293" s="215" t="s">
        <v>83</v>
      </c>
      <c r="AV293" s="13" t="s">
        <v>83</v>
      </c>
      <c r="AW293" s="13" t="s">
        <v>30</v>
      </c>
      <c r="AX293" s="13" t="s">
        <v>73</v>
      </c>
      <c r="AY293" s="215" t="s">
        <v>181</v>
      </c>
    </row>
    <row r="294" spans="1:65" s="14" customFormat="1" x14ac:dyDescent="0.2">
      <c r="B294" s="216"/>
      <c r="C294" s="217"/>
      <c r="D294" s="206" t="s">
        <v>191</v>
      </c>
      <c r="E294" s="218" t="s">
        <v>1</v>
      </c>
      <c r="F294" s="219" t="s">
        <v>193</v>
      </c>
      <c r="G294" s="217"/>
      <c r="H294" s="220">
        <v>90</v>
      </c>
      <c r="I294" s="221"/>
      <c r="J294" s="217"/>
      <c r="K294" s="217"/>
      <c r="L294" s="222"/>
      <c r="M294" s="223"/>
      <c r="N294" s="224"/>
      <c r="O294" s="224"/>
      <c r="P294" s="224"/>
      <c r="Q294" s="224"/>
      <c r="R294" s="224"/>
      <c r="S294" s="224"/>
      <c r="T294" s="225"/>
      <c r="AT294" s="226" t="s">
        <v>191</v>
      </c>
      <c r="AU294" s="226" t="s">
        <v>83</v>
      </c>
      <c r="AV294" s="14" t="s">
        <v>189</v>
      </c>
      <c r="AW294" s="14" t="s">
        <v>30</v>
      </c>
      <c r="AX294" s="14" t="s">
        <v>81</v>
      </c>
      <c r="AY294" s="226" t="s">
        <v>181</v>
      </c>
    </row>
    <row r="295" spans="1:65" s="2" customFormat="1" ht="16.5" customHeight="1" x14ac:dyDescent="0.2">
      <c r="A295" s="34"/>
      <c r="B295" s="35"/>
      <c r="C295" s="227" t="s">
        <v>376</v>
      </c>
      <c r="D295" s="227" t="s">
        <v>212</v>
      </c>
      <c r="E295" s="228" t="s">
        <v>377</v>
      </c>
      <c r="F295" s="229" t="s">
        <v>378</v>
      </c>
      <c r="G295" s="230" t="s">
        <v>379</v>
      </c>
      <c r="H295" s="231">
        <v>8</v>
      </c>
      <c r="I295" s="232"/>
      <c r="J295" s="233">
        <f>ROUND(I295*H295,2)</f>
        <v>0</v>
      </c>
      <c r="K295" s="229" t="s">
        <v>188</v>
      </c>
      <c r="L295" s="234"/>
      <c r="M295" s="235" t="s">
        <v>1</v>
      </c>
      <c r="N295" s="236" t="s">
        <v>38</v>
      </c>
      <c r="O295" s="71"/>
      <c r="P295" s="200">
        <f>O295*H295</f>
        <v>0</v>
      </c>
      <c r="Q295" s="200">
        <v>0</v>
      </c>
      <c r="R295" s="200">
        <f>Q295*H295</f>
        <v>0</v>
      </c>
      <c r="S295" s="200">
        <v>0</v>
      </c>
      <c r="T295" s="201">
        <f>S295*H295</f>
        <v>0</v>
      </c>
      <c r="U295" s="34"/>
      <c r="V295" s="34"/>
      <c r="W295" s="34"/>
      <c r="X295" s="34"/>
      <c r="Y295" s="34"/>
      <c r="Z295" s="34"/>
      <c r="AA295" s="34"/>
      <c r="AB295" s="34"/>
      <c r="AC295" s="34"/>
      <c r="AD295" s="34"/>
      <c r="AE295" s="34"/>
      <c r="AR295" s="202" t="s">
        <v>216</v>
      </c>
      <c r="AT295" s="202" t="s">
        <v>212</v>
      </c>
      <c r="AU295" s="202" t="s">
        <v>83</v>
      </c>
      <c r="AY295" s="17" t="s">
        <v>181</v>
      </c>
      <c r="BE295" s="203">
        <f>IF(N295="základní",J295,0)</f>
        <v>0</v>
      </c>
      <c r="BF295" s="203">
        <f>IF(N295="snížená",J295,0)</f>
        <v>0</v>
      </c>
      <c r="BG295" s="203">
        <f>IF(N295="zákl. přenesená",J295,0)</f>
        <v>0</v>
      </c>
      <c r="BH295" s="203">
        <f>IF(N295="sníž. přenesená",J295,0)</f>
        <v>0</v>
      </c>
      <c r="BI295" s="203">
        <f>IF(N295="nulová",J295,0)</f>
        <v>0</v>
      </c>
      <c r="BJ295" s="17" t="s">
        <v>81</v>
      </c>
      <c r="BK295" s="203">
        <f>ROUND(I295*H295,2)</f>
        <v>0</v>
      </c>
      <c r="BL295" s="17" t="s">
        <v>189</v>
      </c>
      <c r="BM295" s="202" t="s">
        <v>380</v>
      </c>
    </row>
    <row r="296" spans="1:65" s="13" customFormat="1" x14ac:dyDescent="0.2">
      <c r="B296" s="204"/>
      <c r="C296" s="205"/>
      <c r="D296" s="206" t="s">
        <v>191</v>
      </c>
      <c r="E296" s="207" t="s">
        <v>1</v>
      </c>
      <c r="F296" s="208" t="s">
        <v>216</v>
      </c>
      <c r="G296" s="205"/>
      <c r="H296" s="209">
        <v>8</v>
      </c>
      <c r="I296" s="210"/>
      <c r="J296" s="205"/>
      <c r="K296" s="205"/>
      <c r="L296" s="211"/>
      <c r="M296" s="212"/>
      <c r="N296" s="213"/>
      <c r="O296" s="213"/>
      <c r="P296" s="213"/>
      <c r="Q296" s="213"/>
      <c r="R296" s="213"/>
      <c r="S296" s="213"/>
      <c r="T296" s="214"/>
      <c r="AT296" s="215" t="s">
        <v>191</v>
      </c>
      <c r="AU296" s="215" t="s">
        <v>83</v>
      </c>
      <c r="AV296" s="13" t="s">
        <v>83</v>
      </c>
      <c r="AW296" s="13" t="s">
        <v>30</v>
      </c>
      <c r="AX296" s="13" t="s">
        <v>73</v>
      </c>
      <c r="AY296" s="215" t="s">
        <v>181</v>
      </c>
    </row>
    <row r="297" spans="1:65" s="14" customFormat="1" x14ac:dyDescent="0.2">
      <c r="B297" s="216"/>
      <c r="C297" s="217"/>
      <c r="D297" s="206" t="s">
        <v>191</v>
      </c>
      <c r="E297" s="218" t="s">
        <v>1</v>
      </c>
      <c r="F297" s="219" t="s">
        <v>193</v>
      </c>
      <c r="G297" s="217"/>
      <c r="H297" s="220">
        <v>8</v>
      </c>
      <c r="I297" s="221"/>
      <c r="J297" s="217"/>
      <c r="K297" s="217"/>
      <c r="L297" s="222"/>
      <c r="M297" s="223"/>
      <c r="N297" s="224"/>
      <c r="O297" s="224"/>
      <c r="P297" s="224"/>
      <c r="Q297" s="224"/>
      <c r="R297" s="224"/>
      <c r="S297" s="224"/>
      <c r="T297" s="225"/>
      <c r="AT297" s="226" t="s">
        <v>191</v>
      </c>
      <c r="AU297" s="226" t="s">
        <v>83</v>
      </c>
      <c r="AV297" s="14" t="s">
        <v>189</v>
      </c>
      <c r="AW297" s="14" t="s">
        <v>30</v>
      </c>
      <c r="AX297" s="14" t="s">
        <v>81</v>
      </c>
      <c r="AY297" s="226" t="s">
        <v>181</v>
      </c>
    </row>
    <row r="298" spans="1:65" s="2" customFormat="1" ht="76.349999999999994" customHeight="1" x14ac:dyDescent="0.2">
      <c r="A298" s="34"/>
      <c r="B298" s="35"/>
      <c r="C298" s="191" t="s">
        <v>381</v>
      </c>
      <c r="D298" s="191" t="s">
        <v>184</v>
      </c>
      <c r="E298" s="192" t="s">
        <v>382</v>
      </c>
      <c r="F298" s="193" t="s">
        <v>383</v>
      </c>
      <c r="G298" s="194" t="s">
        <v>222</v>
      </c>
      <c r="H298" s="195">
        <v>9</v>
      </c>
      <c r="I298" s="196"/>
      <c r="J298" s="197">
        <f>ROUND(I298*H298,2)</f>
        <v>0</v>
      </c>
      <c r="K298" s="193" t="s">
        <v>188</v>
      </c>
      <c r="L298" s="39"/>
      <c r="M298" s="198" t="s">
        <v>1</v>
      </c>
      <c r="N298" s="199" t="s">
        <v>38</v>
      </c>
      <c r="O298" s="71"/>
      <c r="P298" s="200">
        <f>O298*H298</f>
        <v>0</v>
      </c>
      <c r="Q298" s="200">
        <v>0</v>
      </c>
      <c r="R298" s="200">
        <f>Q298*H298</f>
        <v>0</v>
      </c>
      <c r="S298" s="200">
        <v>0</v>
      </c>
      <c r="T298" s="201">
        <f>S298*H298</f>
        <v>0</v>
      </c>
      <c r="U298" s="34"/>
      <c r="V298" s="34"/>
      <c r="W298" s="34"/>
      <c r="X298" s="34"/>
      <c r="Y298" s="34"/>
      <c r="Z298" s="34"/>
      <c r="AA298" s="34"/>
      <c r="AB298" s="34"/>
      <c r="AC298" s="34"/>
      <c r="AD298" s="34"/>
      <c r="AE298" s="34"/>
      <c r="AR298" s="202" t="s">
        <v>189</v>
      </c>
      <c r="AT298" s="202" t="s">
        <v>184</v>
      </c>
      <c r="AU298" s="202" t="s">
        <v>83</v>
      </c>
      <c r="AY298" s="17" t="s">
        <v>181</v>
      </c>
      <c r="BE298" s="203">
        <f>IF(N298="základní",J298,0)</f>
        <v>0</v>
      </c>
      <c r="BF298" s="203">
        <f>IF(N298="snížená",J298,0)</f>
        <v>0</v>
      </c>
      <c r="BG298" s="203">
        <f>IF(N298="zákl. přenesená",J298,0)</f>
        <v>0</v>
      </c>
      <c r="BH298" s="203">
        <f>IF(N298="sníž. přenesená",J298,0)</f>
        <v>0</v>
      </c>
      <c r="BI298" s="203">
        <f>IF(N298="nulová",J298,0)</f>
        <v>0</v>
      </c>
      <c r="BJ298" s="17" t="s">
        <v>81</v>
      </c>
      <c r="BK298" s="203">
        <f>ROUND(I298*H298,2)</f>
        <v>0</v>
      </c>
      <c r="BL298" s="17" t="s">
        <v>189</v>
      </c>
      <c r="BM298" s="202" t="s">
        <v>384</v>
      </c>
    </row>
    <row r="299" spans="1:65" s="13" customFormat="1" x14ac:dyDescent="0.2">
      <c r="B299" s="204"/>
      <c r="C299" s="205"/>
      <c r="D299" s="206" t="s">
        <v>191</v>
      </c>
      <c r="E299" s="207" t="s">
        <v>1</v>
      </c>
      <c r="F299" s="208" t="s">
        <v>385</v>
      </c>
      <c r="G299" s="205"/>
      <c r="H299" s="209">
        <v>9</v>
      </c>
      <c r="I299" s="210"/>
      <c r="J299" s="205"/>
      <c r="K299" s="205"/>
      <c r="L299" s="211"/>
      <c r="M299" s="212"/>
      <c r="N299" s="213"/>
      <c r="O299" s="213"/>
      <c r="P299" s="213"/>
      <c r="Q299" s="213"/>
      <c r="R299" s="213"/>
      <c r="S299" s="213"/>
      <c r="T299" s="214"/>
      <c r="AT299" s="215" t="s">
        <v>191</v>
      </c>
      <c r="AU299" s="215" t="s">
        <v>83</v>
      </c>
      <c r="AV299" s="13" t="s">
        <v>83</v>
      </c>
      <c r="AW299" s="13" t="s">
        <v>30</v>
      </c>
      <c r="AX299" s="13" t="s">
        <v>73</v>
      </c>
      <c r="AY299" s="215" t="s">
        <v>181</v>
      </c>
    </row>
    <row r="300" spans="1:65" s="14" customFormat="1" x14ac:dyDescent="0.2">
      <c r="B300" s="216"/>
      <c r="C300" s="217"/>
      <c r="D300" s="206" t="s">
        <v>191</v>
      </c>
      <c r="E300" s="218" t="s">
        <v>1</v>
      </c>
      <c r="F300" s="219" t="s">
        <v>193</v>
      </c>
      <c r="G300" s="217"/>
      <c r="H300" s="220">
        <v>9</v>
      </c>
      <c r="I300" s="221"/>
      <c r="J300" s="217"/>
      <c r="K300" s="217"/>
      <c r="L300" s="222"/>
      <c r="M300" s="223"/>
      <c r="N300" s="224"/>
      <c r="O300" s="224"/>
      <c r="P300" s="224"/>
      <c r="Q300" s="224"/>
      <c r="R300" s="224"/>
      <c r="S300" s="224"/>
      <c r="T300" s="225"/>
      <c r="AT300" s="226" t="s">
        <v>191</v>
      </c>
      <c r="AU300" s="226" t="s">
        <v>83</v>
      </c>
      <c r="AV300" s="14" t="s">
        <v>189</v>
      </c>
      <c r="AW300" s="14" t="s">
        <v>30</v>
      </c>
      <c r="AX300" s="14" t="s">
        <v>81</v>
      </c>
      <c r="AY300" s="226" t="s">
        <v>181</v>
      </c>
    </row>
    <row r="301" spans="1:65" s="2" customFormat="1" ht="78" customHeight="1" x14ac:dyDescent="0.2">
      <c r="A301" s="34"/>
      <c r="B301" s="35"/>
      <c r="C301" s="191" t="s">
        <v>386</v>
      </c>
      <c r="D301" s="191" t="s">
        <v>184</v>
      </c>
      <c r="E301" s="192" t="s">
        <v>387</v>
      </c>
      <c r="F301" s="193" t="s">
        <v>388</v>
      </c>
      <c r="G301" s="194" t="s">
        <v>196</v>
      </c>
      <c r="H301" s="195">
        <v>4420</v>
      </c>
      <c r="I301" s="196"/>
      <c r="J301" s="197">
        <f>ROUND(I301*H301,2)</f>
        <v>0</v>
      </c>
      <c r="K301" s="193" t="s">
        <v>188</v>
      </c>
      <c r="L301" s="39"/>
      <c r="M301" s="198" t="s">
        <v>1</v>
      </c>
      <c r="N301" s="199" t="s">
        <v>38</v>
      </c>
      <c r="O301" s="71"/>
      <c r="P301" s="200">
        <f>O301*H301</f>
        <v>0</v>
      </c>
      <c r="Q301" s="200">
        <v>0</v>
      </c>
      <c r="R301" s="200">
        <f>Q301*H301</f>
        <v>0</v>
      </c>
      <c r="S301" s="200">
        <v>0</v>
      </c>
      <c r="T301" s="201">
        <f>S301*H301</f>
        <v>0</v>
      </c>
      <c r="U301" s="34"/>
      <c r="V301" s="34"/>
      <c r="W301" s="34"/>
      <c r="X301" s="34"/>
      <c r="Y301" s="34"/>
      <c r="Z301" s="34"/>
      <c r="AA301" s="34"/>
      <c r="AB301" s="34"/>
      <c r="AC301" s="34"/>
      <c r="AD301" s="34"/>
      <c r="AE301" s="34"/>
      <c r="AR301" s="202" t="s">
        <v>189</v>
      </c>
      <c r="AT301" s="202" t="s">
        <v>184</v>
      </c>
      <c r="AU301" s="202" t="s">
        <v>83</v>
      </c>
      <c r="AY301" s="17" t="s">
        <v>181</v>
      </c>
      <c r="BE301" s="203">
        <f>IF(N301="základní",J301,0)</f>
        <v>0</v>
      </c>
      <c r="BF301" s="203">
        <f>IF(N301="snížená",J301,0)</f>
        <v>0</v>
      </c>
      <c r="BG301" s="203">
        <f>IF(N301="zákl. přenesená",J301,0)</f>
        <v>0</v>
      </c>
      <c r="BH301" s="203">
        <f>IF(N301="sníž. přenesená",J301,0)</f>
        <v>0</v>
      </c>
      <c r="BI301" s="203">
        <f>IF(N301="nulová",J301,0)</f>
        <v>0</v>
      </c>
      <c r="BJ301" s="17" t="s">
        <v>81</v>
      </c>
      <c r="BK301" s="203">
        <f>ROUND(I301*H301,2)</f>
        <v>0</v>
      </c>
      <c r="BL301" s="17" t="s">
        <v>189</v>
      </c>
      <c r="BM301" s="202" t="s">
        <v>389</v>
      </c>
    </row>
    <row r="302" spans="1:65" s="13" customFormat="1" x14ac:dyDescent="0.2">
      <c r="B302" s="204"/>
      <c r="C302" s="205"/>
      <c r="D302" s="206" t="s">
        <v>191</v>
      </c>
      <c r="E302" s="207" t="s">
        <v>1</v>
      </c>
      <c r="F302" s="208" t="s">
        <v>390</v>
      </c>
      <c r="G302" s="205"/>
      <c r="H302" s="209">
        <v>2500</v>
      </c>
      <c r="I302" s="210"/>
      <c r="J302" s="205"/>
      <c r="K302" s="205"/>
      <c r="L302" s="211"/>
      <c r="M302" s="212"/>
      <c r="N302" s="213"/>
      <c r="O302" s="213"/>
      <c r="P302" s="213"/>
      <c r="Q302" s="213"/>
      <c r="R302" s="213"/>
      <c r="S302" s="213"/>
      <c r="T302" s="214"/>
      <c r="AT302" s="215" t="s">
        <v>191</v>
      </c>
      <c r="AU302" s="215" t="s">
        <v>83</v>
      </c>
      <c r="AV302" s="13" t="s">
        <v>83</v>
      </c>
      <c r="AW302" s="13" t="s">
        <v>30</v>
      </c>
      <c r="AX302" s="13" t="s">
        <v>73</v>
      </c>
      <c r="AY302" s="215" t="s">
        <v>181</v>
      </c>
    </row>
    <row r="303" spans="1:65" s="13" customFormat="1" x14ac:dyDescent="0.2">
      <c r="B303" s="204"/>
      <c r="C303" s="205"/>
      <c r="D303" s="206" t="s">
        <v>191</v>
      </c>
      <c r="E303" s="207" t="s">
        <v>1</v>
      </c>
      <c r="F303" s="208" t="s">
        <v>391</v>
      </c>
      <c r="G303" s="205"/>
      <c r="H303" s="209">
        <v>1800</v>
      </c>
      <c r="I303" s="210"/>
      <c r="J303" s="205"/>
      <c r="K303" s="205"/>
      <c r="L303" s="211"/>
      <c r="M303" s="212"/>
      <c r="N303" s="213"/>
      <c r="O303" s="213"/>
      <c r="P303" s="213"/>
      <c r="Q303" s="213"/>
      <c r="R303" s="213"/>
      <c r="S303" s="213"/>
      <c r="T303" s="214"/>
      <c r="AT303" s="215" t="s">
        <v>191</v>
      </c>
      <c r="AU303" s="215" t="s">
        <v>83</v>
      </c>
      <c r="AV303" s="13" t="s">
        <v>83</v>
      </c>
      <c r="AW303" s="13" t="s">
        <v>30</v>
      </c>
      <c r="AX303" s="13" t="s">
        <v>73</v>
      </c>
      <c r="AY303" s="215" t="s">
        <v>181</v>
      </c>
    </row>
    <row r="304" spans="1:65" s="13" customFormat="1" x14ac:dyDescent="0.2">
      <c r="B304" s="204"/>
      <c r="C304" s="205"/>
      <c r="D304" s="206" t="s">
        <v>191</v>
      </c>
      <c r="E304" s="207" t="s">
        <v>1</v>
      </c>
      <c r="F304" s="208" t="s">
        <v>392</v>
      </c>
      <c r="G304" s="205"/>
      <c r="H304" s="209">
        <v>120</v>
      </c>
      <c r="I304" s="210"/>
      <c r="J304" s="205"/>
      <c r="K304" s="205"/>
      <c r="L304" s="211"/>
      <c r="M304" s="212"/>
      <c r="N304" s="213"/>
      <c r="O304" s="213"/>
      <c r="P304" s="213"/>
      <c r="Q304" s="213"/>
      <c r="R304" s="213"/>
      <c r="S304" s="213"/>
      <c r="T304" s="214"/>
      <c r="AT304" s="215" t="s">
        <v>191</v>
      </c>
      <c r="AU304" s="215" t="s">
        <v>83</v>
      </c>
      <c r="AV304" s="13" t="s">
        <v>83</v>
      </c>
      <c r="AW304" s="13" t="s">
        <v>30</v>
      </c>
      <c r="AX304" s="13" t="s">
        <v>73</v>
      </c>
      <c r="AY304" s="215" t="s">
        <v>181</v>
      </c>
    </row>
    <row r="305" spans="1:65" s="14" customFormat="1" x14ac:dyDescent="0.2">
      <c r="B305" s="216"/>
      <c r="C305" s="217"/>
      <c r="D305" s="206" t="s">
        <v>191</v>
      </c>
      <c r="E305" s="218" t="s">
        <v>1</v>
      </c>
      <c r="F305" s="219" t="s">
        <v>193</v>
      </c>
      <c r="G305" s="217"/>
      <c r="H305" s="220">
        <v>4420</v>
      </c>
      <c r="I305" s="221"/>
      <c r="J305" s="217"/>
      <c r="K305" s="217"/>
      <c r="L305" s="222"/>
      <c r="M305" s="223"/>
      <c r="N305" s="224"/>
      <c r="O305" s="224"/>
      <c r="P305" s="224"/>
      <c r="Q305" s="224"/>
      <c r="R305" s="224"/>
      <c r="S305" s="224"/>
      <c r="T305" s="225"/>
      <c r="AT305" s="226" t="s">
        <v>191</v>
      </c>
      <c r="AU305" s="226" t="s">
        <v>83</v>
      </c>
      <c r="AV305" s="14" t="s">
        <v>189</v>
      </c>
      <c r="AW305" s="14" t="s">
        <v>30</v>
      </c>
      <c r="AX305" s="14" t="s">
        <v>81</v>
      </c>
      <c r="AY305" s="226" t="s">
        <v>181</v>
      </c>
    </row>
    <row r="306" spans="1:65" s="2" customFormat="1" ht="55.5" customHeight="1" x14ac:dyDescent="0.2">
      <c r="A306" s="34"/>
      <c r="B306" s="35"/>
      <c r="C306" s="191" t="s">
        <v>393</v>
      </c>
      <c r="D306" s="191" t="s">
        <v>184</v>
      </c>
      <c r="E306" s="192" t="s">
        <v>394</v>
      </c>
      <c r="F306" s="193" t="s">
        <v>395</v>
      </c>
      <c r="G306" s="194" t="s">
        <v>222</v>
      </c>
      <c r="H306" s="195">
        <v>90</v>
      </c>
      <c r="I306" s="196"/>
      <c r="J306" s="197">
        <f>ROUND(I306*H306,2)</f>
        <v>0</v>
      </c>
      <c r="K306" s="193" t="s">
        <v>1</v>
      </c>
      <c r="L306" s="39"/>
      <c r="M306" s="198" t="s">
        <v>1</v>
      </c>
      <c r="N306" s="199" t="s">
        <v>38</v>
      </c>
      <c r="O306" s="71"/>
      <c r="P306" s="200">
        <f>O306*H306</f>
        <v>0</v>
      </c>
      <c r="Q306" s="200">
        <v>0</v>
      </c>
      <c r="R306" s="200">
        <f>Q306*H306</f>
        <v>0</v>
      </c>
      <c r="S306" s="200">
        <v>0</v>
      </c>
      <c r="T306" s="201">
        <f>S306*H306</f>
        <v>0</v>
      </c>
      <c r="U306" s="34"/>
      <c r="V306" s="34"/>
      <c r="W306" s="34"/>
      <c r="X306" s="34"/>
      <c r="Y306" s="34"/>
      <c r="Z306" s="34"/>
      <c r="AA306" s="34"/>
      <c r="AB306" s="34"/>
      <c r="AC306" s="34"/>
      <c r="AD306" s="34"/>
      <c r="AE306" s="34"/>
      <c r="AR306" s="202" t="s">
        <v>189</v>
      </c>
      <c r="AT306" s="202" t="s">
        <v>184</v>
      </c>
      <c r="AU306" s="202" t="s">
        <v>83</v>
      </c>
      <c r="AY306" s="17" t="s">
        <v>181</v>
      </c>
      <c r="BE306" s="203">
        <f>IF(N306="základní",J306,0)</f>
        <v>0</v>
      </c>
      <c r="BF306" s="203">
        <f>IF(N306="snížená",J306,0)</f>
        <v>0</v>
      </c>
      <c r="BG306" s="203">
        <f>IF(N306="zákl. přenesená",J306,0)</f>
        <v>0</v>
      </c>
      <c r="BH306" s="203">
        <f>IF(N306="sníž. přenesená",J306,0)</f>
        <v>0</v>
      </c>
      <c r="BI306" s="203">
        <f>IF(N306="nulová",J306,0)</f>
        <v>0</v>
      </c>
      <c r="BJ306" s="17" t="s">
        <v>81</v>
      </c>
      <c r="BK306" s="203">
        <f>ROUND(I306*H306,2)</f>
        <v>0</v>
      </c>
      <c r="BL306" s="17" t="s">
        <v>189</v>
      </c>
      <c r="BM306" s="202" t="s">
        <v>396</v>
      </c>
    </row>
    <row r="307" spans="1:65" s="13" customFormat="1" x14ac:dyDescent="0.2">
      <c r="B307" s="204"/>
      <c r="C307" s="205"/>
      <c r="D307" s="206" t="s">
        <v>191</v>
      </c>
      <c r="E307" s="207" t="s">
        <v>1</v>
      </c>
      <c r="F307" s="208" t="s">
        <v>364</v>
      </c>
      <c r="G307" s="205"/>
      <c r="H307" s="209">
        <v>90</v>
      </c>
      <c r="I307" s="210"/>
      <c r="J307" s="205"/>
      <c r="K307" s="205"/>
      <c r="L307" s="211"/>
      <c r="M307" s="212"/>
      <c r="N307" s="213"/>
      <c r="O307" s="213"/>
      <c r="P307" s="213"/>
      <c r="Q307" s="213"/>
      <c r="R307" s="213"/>
      <c r="S307" s="213"/>
      <c r="T307" s="214"/>
      <c r="AT307" s="215" t="s">
        <v>191</v>
      </c>
      <c r="AU307" s="215" t="s">
        <v>83</v>
      </c>
      <c r="AV307" s="13" t="s">
        <v>83</v>
      </c>
      <c r="AW307" s="13" t="s">
        <v>30</v>
      </c>
      <c r="AX307" s="13" t="s">
        <v>73</v>
      </c>
      <c r="AY307" s="215" t="s">
        <v>181</v>
      </c>
    </row>
    <row r="308" spans="1:65" s="14" customFormat="1" x14ac:dyDescent="0.2">
      <c r="B308" s="216"/>
      <c r="C308" s="217"/>
      <c r="D308" s="206" t="s">
        <v>191</v>
      </c>
      <c r="E308" s="218" t="s">
        <v>1</v>
      </c>
      <c r="F308" s="219" t="s">
        <v>193</v>
      </c>
      <c r="G308" s="217"/>
      <c r="H308" s="220">
        <v>90</v>
      </c>
      <c r="I308" s="221"/>
      <c r="J308" s="217"/>
      <c r="K308" s="217"/>
      <c r="L308" s="222"/>
      <c r="M308" s="223"/>
      <c r="N308" s="224"/>
      <c r="O308" s="224"/>
      <c r="P308" s="224"/>
      <c r="Q308" s="224"/>
      <c r="R308" s="224"/>
      <c r="S308" s="224"/>
      <c r="T308" s="225"/>
      <c r="AT308" s="226" t="s">
        <v>191</v>
      </c>
      <c r="AU308" s="226" t="s">
        <v>83</v>
      </c>
      <c r="AV308" s="14" t="s">
        <v>189</v>
      </c>
      <c r="AW308" s="14" t="s">
        <v>30</v>
      </c>
      <c r="AX308" s="14" t="s">
        <v>81</v>
      </c>
      <c r="AY308" s="226" t="s">
        <v>181</v>
      </c>
    </row>
    <row r="309" spans="1:65" s="2" customFormat="1" ht="66.75" customHeight="1" x14ac:dyDescent="0.2">
      <c r="A309" s="34"/>
      <c r="B309" s="35"/>
      <c r="C309" s="191" t="s">
        <v>397</v>
      </c>
      <c r="D309" s="191" t="s">
        <v>184</v>
      </c>
      <c r="E309" s="192" t="s">
        <v>398</v>
      </c>
      <c r="F309" s="193" t="s">
        <v>399</v>
      </c>
      <c r="G309" s="194" t="s">
        <v>196</v>
      </c>
      <c r="H309" s="195">
        <v>81</v>
      </c>
      <c r="I309" s="196"/>
      <c r="J309" s="197">
        <f>ROUND(I309*H309,2)</f>
        <v>0</v>
      </c>
      <c r="K309" s="193" t="s">
        <v>188</v>
      </c>
      <c r="L309" s="39"/>
      <c r="M309" s="198" t="s">
        <v>1</v>
      </c>
      <c r="N309" s="199" t="s">
        <v>38</v>
      </c>
      <c r="O309" s="71"/>
      <c r="P309" s="200">
        <f>O309*H309</f>
        <v>0</v>
      </c>
      <c r="Q309" s="200">
        <v>0</v>
      </c>
      <c r="R309" s="200">
        <f>Q309*H309</f>
        <v>0</v>
      </c>
      <c r="S309" s="200">
        <v>0</v>
      </c>
      <c r="T309" s="201">
        <f>S309*H309</f>
        <v>0</v>
      </c>
      <c r="U309" s="34"/>
      <c r="V309" s="34"/>
      <c r="W309" s="34"/>
      <c r="X309" s="34"/>
      <c r="Y309" s="34"/>
      <c r="Z309" s="34"/>
      <c r="AA309" s="34"/>
      <c r="AB309" s="34"/>
      <c r="AC309" s="34"/>
      <c r="AD309" s="34"/>
      <c r="AE309" s="34"/>
      <c r="AR309" s="202" t="s">
        <v>189</v>
      </c>
      <c r="AT309" s="202" t="s">
        <v>184</v>
      </c>
      <c r="AU309" s="202" t="s">
        <v>83</v>
      </c>
      <c r="AY309" s="17" t="s">
        <v>181</v>
      </c>
      <c r="BE309" s="203">
        <f>IF(N309="základní",J309,0)</f>
        <v>0</v>
      </c>
      <c r="BF309" s="203">
        <f>IF(N309="snížená",J309,0)</f>
        <v>0</v>
      </c>
      <c r="BG309" s="203">
        <f>IF(N309="zákl. přenesená",J309,0)</f>
        <v>0</v>
      </c>
      <c r="BH309" s="203">
        <f>IF(N309="sníž. přenesená",J309,0)</f>
        <v>0</v>
      </c>
      <c r="BI309" s="203">
        <f>IF(N309="nulová",J309,0)</f>
        <v>0</v>
      </c>
      <c r="BJ309" s="17" t="s">
        <v>81</v>
      </c>
      <c r="BK309" s="203">
        <f>ROUND(I309*H309,2)</f>
        <v>0</v>
      </c>
      <c r="BL309" s="17" t="s">
        <v>189</v>
      </c>
      <c r="BM309" s="202" t="s">
        <v>400</v>
      </c>
    </row>
    <row r="310" spans="1:65" s="13" customFormat="1" x14ac:dyDescent="0.2">
      <c r="B310" s="204"/>
      <c r="C310" s="205"/>
      <c r="D310" s="206" t="s">
        <v>191</v>
      </c>
      <c r="E310" s="207" t="s">
        <v>1</v>
      </c>
      <c r="F310" s="208" t="s">
        <v>401</v>
      </c>
      <c r="G310" s="205"/>
      <c r="H310" s="209">
        <v>81</v>
      </c>
      <c r="I310" s="210"/>
      <c r="J310" s="205"/>
      <c r="K310" s="205"/>
      <c r="L310" s="211"/>
      <c r="M310" s="212"/>
      <c r="N310" s="213"/>
      <c r="O310" s="213"/>
      <c r="P310" s="213"/>
      <c r="Q310" s="213"/>
      <c r="R310" s="213"/>
      <c r="S310" s="213"/>
      <c r="T310" s="214"/>
      <c r="AT310" s="215" t="s">
        <v>191</v>
      </c>
      <c r="AU310" s="215" t="s">
        <v>83</v>
      </c>
      <c r="AV310" s="13" t="s">
        <v>83</v>
      </c>
      <c r="AW310" s="13" t="s">
        <v>30</v>
      </c>
      <c r="AX310" s="13" t="s">
        <v>73</v>
      </c>
      <c r="AY310" s="215" t="s">
        <v>181</v>
      </c>
    </row>
    <row r="311" spans="1:65" s="14" customFormat="1" x14ac:dyDescent="0.2">
      <c r="B311" s="216"/>
      <c r="C311" s="217"/>
      <c r="D311" s="206" t="s">
        <v>191</v>
      </c>
      <c r="E311" s="218" t="s">
        <v>1</v>
      </c>
      <c r="F311" s="219" t="s">
        <v>193</v>
      </c>
      <c r="G311" s="217"/>
      <c r="H311" s="220">
        <v>81</v>
      </c>
      <c r="I311" s="221"/>
      <c r="J311" s="217"/>
      <c r="K311" s="217"/>
      <c r="L311" s="222"/>
      <c r="M311" s="223"/>
      <c r="N311" s="224"/>
      <c r="O311" s="224"/>
      <c r="P311" s="224"/>
      <c r="Q311" s="224"/>
      <c r="R311" s="224"/>
      <c r="S311" s="224"/>
      <c r="T311" s="225"/>
      <c r="AT311" s="226" t="s">
        <v>191</v>
      </c>
      <c r="AU311" s="226" t="s">
        <v>83</v>
      </c>
      <c r="AV311" s="14" t="s">
        <v>189</v>
      </c>
      <c r="AW311" s="14" t="s">
        <v>30</v>
      </c>
      <c r="AX311" s="14" t="s">
        <v>81</v>
      </c>
      <c r="AY311" s="226" t="s">
        <v>181</v>
      </c>
    </row>
    <row r="312" spans="1:65" s="2" customFormat="1" ht="44.25" customHeight="1" x14ac:dyDescent="0.2">
      <c r="A312" s="34"/>
      <c r="B312" s="35"/>
      <c r="C312" s="191" t="s">
        <v>402</v>
      </c>
      <c r="D312" s="191" t="s">
        <v>184</v>
      </c>
      <c r="E312" s="192" t="s">
        <v>403</v>
      </c>
      <c r="F312" s="193" t="s">
        <v>404</v>
      </c>
      <c r="G312" s="194" t="s">
        <v>196</v>
      </c>
      <c r="H312" s="195">
        <v>112.5</v>
      </c>
      <c r="I312" s="196"/>
      <c r="J312" s="197">
        <f>ROUND(I312*H312,2)</f>
        <v>0</v>
      </c>
      <c r="K312" s="193" t="s">
        <v>188</v>
      </c>
      <c r="L312" s="39"/>
      <c r="M312" s="198" t="s">
        <v>1</v>
      </c>
      <c r="N312" s="199" t="s">
        <v>38</v>
      </c>
      <c r="O312" s="71"/>
      <c r="P312" s="200">
        <f>O312*H312</f>
        <v>0</v>
      </c>
      <c r="Q312" s="200">
        <v>0</v>
      </c>
      <c r="R312" s="200">
        <f>Q312*H312</f>
        <v>0</v>
      </c>
      <c r="S312" s="200">
        <v>0</v>
      </c>
      <c r="T312" s="201">
        <f>S312*H312</f>
        <v>0</v>
      </c>
      <c r="U312" s="34"/>
      <c r="V312" s="34"/>
      <c r="W312" s="34"/>
      <c r="X312" s="34"/>
      <c r="Y312" s="34"/>
      <c r="Z312" s="34"/>
      <c r="AA312" s="34"/>
      <c r="AB312" s="34"/>
      <c r="AC312" s="34"/>
      <c r="AD312" s="34"/>
      <c r="AE312" s="34"/>
      <c r="AR312" s="202" t="s">
        <v>189</v>
      </c>
      <c r="AT312" s="202" t="s">
        <v>184</v>
      </c>
      <c r="AU312" s="202" t="s">
        <v>83</v>
      </c>
      <c r="AY312" s="17" t="s">
        <v>181</v>
      </c>
      <c r="BE312" s="203">
        <f>IF(N312="základní",J312,0)</f>
        <v>0</v>
      </c>
      <c r="BF312" s="203">
        <f>IF(N312="snížená",J312,0)</f>
        <v>0</v>
      </c>
      <c r="BG312" s="203">
        <f>IF(N312="zákl. přenesená",J312,0)</f>
        <v>0</v>
      </c>
      <c r="BH312" s="203">
        <f>IF(N312="sníž. přenesená",J312,0)</f>
        <v>0</v>
      </c>
      <c r="BI312" s="203">
        <f>IF(N312="nulová",J312,0)</f>
        <v>0</v>
      </c>
      <c r="BJ312" s="17" t="s">
        <v>81</v>
      </c>
      <c r="BK312" s="203">
        <f>ROUND(I312*H312,2)</f>
        <v>0</v>
      </c>
      <c r="BL312" s="17" t="s">
        <v>189</v>
      </c>
      <c r="BM312" s="202" t="s">
        <v>405</v>
      </c>
    </row>
    <row r="313" spans="1:65" s="13" customFormat="1" x14ac:dyDescent="0.2">
      <c r="B313" s="204"/>
      <c r="C313" s="205"/>
      <c r="D313" s="206" t="s">
        <v>191</v>
      </c>
      <c r="E313" s="207" t="s">
        <v>1</v>
      </c>
      <c r="F313" s="208" t="s">
        <v>406</v>
      </c>
      <c r="G313" s="205"/>
      <c r="H313" s="209">
        <v>112.5</v>
      </c>
      <c r="I313" s="210"/>
      <c r="J313" s="205"/>
      <c r="K313" s="205"/>
      <c r="L313" s="211"/>
      <c r="M313" s="212"/>
      <c r="N313" s="213"/>
      <c r="O313" s="213"/>
      <c r="P313" s="213"/>
      <c r="Q313" s="213"/>
      <c r="R313" s="213"/>
      <c r="S313" s="213"/>
      <c r="T313" s="214"/>
      <c r="AT313" s="215" t="s">
        <v>191</v>
      </c>
      <c r="AU313" s="215" t="s">
        <v>83</v>
      </c>
      <c r="AV313" s="13" t="s">
        <v>83</v>
      </c>
      <c r="AW313" s="13" t="s">
        <v>30</v>
      </c>
      <c r="AX313" s="13" t="s">
        <v>73</v>
      </c>
      <c r="AY313" s="215" t="s">
        <v>181</v>
      </c>
    </row>
    <row r="314" spans="1:65" s="14" customFormat="1" x14ac:dyDescent="0.2">
      <c r="B314" s="216"/>
      <c r="C314" s="217"/>
      <c r="D314" s="206" t="s">
        <v>191</v>
      </c>
      <c r="E314" s="218" t="s">
        <v>1</v>
      </c>
      <c r="F314" s="219" t="s">
        <v>193</v>
      </c>
      <c r="G314" s="217"/>
      <c r="H314" s="220">
        <v>112.5</v>
      </c>
      <c r="I314" s="221"/>
      <c r="J314" s="217"/>
      <c r="K314" s="217"/>
      <c r="L314" s="222"/>
      <c r="M314" s="223"/>
      <c r="N314" s="224"/>
      <c r="O314" s="224"/>
      <c r="P314" s="224"/>
      <c r="Q314" s="224"/>
      <c r="R314" s="224"/>
      <c r="S314" s="224"/>
      <c r="T314" s="225"/>
      <c r="AT314" s="226" t="s">
        <v>191</v>
      </c>
      <c r="AU314" s="226" t="s">
        <v>83</v>
      </c>
      <c r="AV314" s="14" t="s">
        <v>189</v>
      </c>
      <c r="AW314" s="14" t="s">
        <v>30</v>
      </c>
      <c r="AX314" s="14" t="s">
        <v>81</v>
      </c>
      <c r="AY314" s="226" t="s">
        <v>181</v>
      </c>
    </row>
    <row r="315" spans="1:65" s="2" customFormat="1" ht="21.75" customHeight="1" x14ac:dyDescent="0.2">
      <c r="A315" s="34"/>
      <c r="B315" s="35"/>
      <c r="C315" s="227" t="s">
        <v>407</v>
      </c>
      <c r="D315" s="227" t="s">
        <v>212</v>
      </c>
      <c r="E315" s="228" t="s">
        <v>408</v>
      </c>
      <c r="F315" s="229" t="s">
        <v>409</v>
      </c>
      <c r="G315" s="230" t="s">
        <v>196</v>
      </c>
      <c r="H315" s="231">
        <v>17.2</v>
      </c>
      <c r="I315" s="232"/>
      <c r="J315" s="233">
        <f>ROUND(I315*H315,2)</f>
        <v>0</v>
      </c>
      <c r="K315" s="229" t="s">
        <v>188</v>
      </c>
      <c r="L315" s="234"/>
      <c r="M315" s="235" t="s">
        <v>1</v>
      </c>
      <c r="N315" s="236" t="s">
        <v>38</v>
      </c>
      <c r="O315" s="71"/>
      <c r="P315" s="200">
        <f>O315*H315</f>
        <v>0</v>
      </c>
      <c r="Q315" s="200">
        <v>2.234</v>
      </c>
      <c r="R315" s="200">
        <f>Q315*H315</f>
        <v>38.424799999999998</v>
      </c>
      <c r="S315" s="200">
        <v>0</v>
      </c>
      <c r="T315" s="201">
        <f>S315*H315</f>
        <v>0</v>
      </c>
      <c r="U315" s="34"/>
      <c r="V315" s="34"/>
      <c r="W315" s="34"/>
      <c r="X315" s="34"/>
      <c r="Y315" s="34"/>
      <c r="Z315" s="34"/>
      <c r="AA315" s="34"/>
      <c r="AB315" s="34"/>
      <c r="AC315" s="34"/>
      <c r="AD315" s="34"/>
      <c r="AE315" s="34"/>
      <c r="AR315" s="202" t="s">
        <v>216</v>
      </c>
      <c r="AT315" s="202" t="s">
        <v>212</v>
      </c>
      <c r="AU315" s="202" t="s">
        <v>83</v>
      </c>
      <c r="AY315" s="17" t="s">
        <v>181</v>
      </c>
      <c r="BE315" s="203">
        <f>IF(N315="základní",J315,0)</f>
        <v>0</v>
      </c>
      <c r="BF315" s="203">
        <f>IF(N315="snížená",J315,0)</f>
        <v>0</v>
      </c>
      <c r="BG315" s="203">
        <f>IF(N315="zákl. přenesená",J315,0)</f>
        <v>0</v>
      </c>
      <c r="BH315" s="203">
        <f>IF(N315="sníž. přenesená",J315,0)</f>
        <v>0</v>
      </c>
      <c r="BI315" s="203">
        <f>IF(N315="nulová",J315,0)</f>
        <v>0</v>
      </c>
      <c r="BJ315" s="17" t="s">
        <v>81</v>
      </c>
      <c r="BK315" s="203">
        <f>ROUND(I315*H315,2)</f>
        <v>0</v>
      </c>
      <c r="BL315" s="17" t="s">
        <v>189</v>
      </c>
      <c r="BM315" s="202" t="s">
        <v>410</v>
      </c>
    </row>
    <row r="316" spans="1:65" s="13" customFormat="1" x14ac:dyDescent="0.2">
      <c r="B316" s="204"/>
      <c r="C316" s="205"/>
      <c r="D316" s="206" t="s">
        <v>191</v>
      </c>
      <c r="E316" s="207" t="s">
        <v>1</v>
      </c>
      <c r="F316" s="208" t="s">
        <v>411</v>
      </c>
      <c r="G316" s="205"/>
      <c r="H316" s="209">
        <v>13.5</v>
      </c>
      <c r="I316" s="210"/>
      <c r="J316" s="205"/>
      <c r="K316" s="205"/>
      <c r="L316" s="211"/>
      <c r="M316" s="212"/>
      <c r="N316" s="213"/>
      <c r="O316" s="213"/>
      <c r="P316" s="213"/>
      <c r="Q316" s="213"/>
      <c r="R316" s="213"/>
      <c r="S316" s="213"/>
      <c r="T316" s="214"/>
      <c r="AT316" s="215" t="s">
        <v>191</v>
      </c>
      <c r="AU316" s="215" t="s">
        <v>83</v>
      </c>
      <c r="AV316" s="13" t="s">
        <v>83</v>
      </c>
      <c r="AW316" s="13" t="s">
        <v>30</v>
      </c>
      <c r="AX316" s="13" t="s">
        <v>73</v>
      </c>
      <c r="AY316" s="215" t="s">
        <v>181</v>
      </c>
    </row>
    <row r="317" spans="1:65" s="13" customFormat="1" x14ac:dyDescent="0.2">
      <c r="B317" s="204"/>
      <c r="C317" s="205"/>
      <c r="D317" s="206" t="s">
        <v>191</v>
      </c>
      <c r="E317" s="207" t="s">
        <v>1</v>
      </c>
      <c r="F317" s="208" t="s">
        <v>412</v>
      </c>
      <c r="G317" s="205"/>
      <c r="H317" s="209">
        <v>3.6</v>
      </c>
      <c r="I317" s="210"/>
      <c r="J317" s="205"/>
      <c r="K317" s="205"/>
      <c r="L317" s="211"/>
      <c r="M317" s="212"/>
      <c r="N317" s="213"/>
      <c r="O317" s="213"/>
      <c r="P317" s="213"/>
      <c r="Q317" s="213"/>
      <c r="R317" s="213"/>
      <c r="S317" s="213"/>
      <c r="T317" s="214"/>
      <c r="AT317" s="215" t="s">
        <v>191</v>
      </c>
      <c r="AU317" s="215" t="s">
        <v>83</v>
      </c>
      <c r="AV317" s="13" t="s">
        <v>83</v>
      </c>
      <c r="AW317" s="13" t="s">
        <v>30</v>
      </c>
      <c r="AX317" s="13" t="s">
        <v>73</v>
      </c>
      <c r="AY317" s="215" t="s">
        <v>181</v>
      </c>
    </row>
    <row r="318" spans="1:65" s="13" customFormat="1" x14ac:dyDescent="0.2">
      <c r="B318" s="204"/>
      <c r="C318" s="205"/>
      <c r="D318" s="206" t="s">
        <v>191</v>
      </c>
      <c r="E318" s="207" t="s">
        <v>1</v>
      </c>
      <c r="F318" s="208" t="s">
        <v>413</v>
      </c>
      <c r="G318" s="205"/>
      <c r="H318" s="209">
        <v>0.1</v>
      </c>
      <c r="I318" s="210"/>
      <c r="J318" s="205"/>
      <c r="K318" s="205"/>
      <c r="L318" s="211"/>
      <c r="M318" s="212"/>
      <c r="N318" s="213"/>
      <c r="O318" s="213"/>
      <c r="P318" s="213"/>
      <c r="Q318" s="213"/>
      <c r="R318" s="213"/>
      <c r="S318" s="213"/>
      <c r="T318" s="214"/>
      <c r="AT318" s="215" t="s">
        <v>191</v>
      </c>
      <c r="AU318" s="215" t="s">
        <v>83</v>
      </c>
      <c r="AV318" s="13" t="s">
        <v>83</v>
      </c>
      <c r="AW318" s="13" t="s">
        <v>30</v>
      </c>
      <c r="AX318" s="13" t="s">
        <v>73</v>
      </c>
      <c r="AY318" s="215" t="s">
        <v>181</v>
      </c>
    </row>
    <row r="319" spans="1:65" s="14" customFormat="1" x14ac:dyDescent="0.2">
      <c r="B319" s="216"/>
      <c r="C319" s="217"/>
      <c r="D319" s="206" t="s">
        <v>191</v>
      </c>
      <c r="E319" s="218" t="s">
        <v>1</v>
      </c>
      <c r="F319" s="219" t="s">
        <v>193</v>
      </c>
      <c r="G319" s="217"/>
      <c r="H319" s="220">
        <v>17.2</v>
      </c>
      <c r="I319" s="221"/>
      <c r="J319" s="217"/>
      <c r="K319" s="217"/>
      <c r="L319" s="222"/>
      <c r="M319" s="223"/>
      <c r="N319" s="224"/>
      <c r="O319" s="224"/>
      <c r="P319" s="224"/>
      <c r="Q319" s="224"/>
      <c r="R319" s="224"/>
      <c r="S319" s="224"/>
      <c r="T319" s="225"/>
      <c r="AT319" s="226" t="s">
        <v>191</v>
      </c>
      <c r="AU319" s="226" t="s">
        <v>83</v>
      </c>
      <c r="AV319" s="14" t="s">
        <v>189</v>
      </c>
      <c r="AW319" s="14" t="s">
        <v>30</v>
      </c>
      <c r="AX319" s="14" t="s">
        <v>81</v>
      </c>
      <c r="AY319" s="226" t="s">
        <v>181</v>
      </c>
    </row>
    <row r="320" spans="1:65" s="2" customFormat="1" ht="16.5" customHeight="1" x14ac:dyDescent="0.2">
      <c r="A320" s="34"/>
      <c r="B320" s="35"/>
      <c r="C320" s="227" t="s">
        <v>414</v>
      </c>
      <c r="D320" s="227" t="s">
        <v>212</v>
      </c>
      <c r="E320" s="228" t="s">
        <v>415</v>
      </c>
      <c r="F320" s="229" t="s">
        <v>416</v>
      </c>
      <c r="G320" s="230" t="s">
        <v>227</v>
      </c>
      <c r="H320" s="231">
        <v>90</v>
      </c>
      <c r="I320" s="232"/>
      <c r="J320" s="233">
        <f>ROUND(I320*H320,2)</f>
        <v>0</v>
      </c>
      <c r="K320" s="229" t="s">
        <v>188</v>
      </c>
      <c r="L320" s="234"/>
      <c r="M320" s="235" t="s">
        <v>1</v>
      </c>
      <c r="N320" s="236" t="s">
        <v>38</v>
      </c>
      <c r="O320" s="71"/>
      <c r="P320" s="200">
        <f>O320*H320</f>
        <v>0</v>
      </c>
      <c r="Q320" s="200">
        <v>1.34</v>
      </c>
      <c r="R320" s="200">
        <f>Q320*H320</f>
        <v>120.60000000000001</v>
      </c>
      <c r="S320" s="200">
        <v>0</v>
      </c>
      <c r="T320" s="201">
        <f>S320*H320</f>
        <v>0</v>
      </c>
      <c r="U320" s="34"/>
      <c r="V320" s="34"/>
      <c r="W320" s="34"/>
      <c r="X320" s="34"/>
      <c r="Y320" s="34"/>
      <c r="Z320" s="34"/>
      <c r="AA320" s="34"/>
      <c r="AB320" s="34"/>
      <c r="AC320" s="34"/>
      <c r="AD320" s="34"/>
      <c r="AE320" s="34"/>
      <c r="AR320" s="202" t="s">
        <v>216</v>
      </c>
      <c r="AT320" s="202" t="s">
        <v>212</v>
      </c>
      <c r="AU320" s="202" t="s">
        <v>83</v>
      </c>
      <c r="AY320" s="17" t="s">
        <v>181</v>
      </c>
      <c r="BE320" s="203">
        <f>IF(N320="základní",J320,0)</f>
        <v>0</v>
      </c>
      <c r="BF320" s="203">
        <f>IF(N320="snížená",J320,0)</f>
        <v>0</v>
      </c>
      <c r="BG320" s="203">
        <f>IF(N320="zákl. přenesená",J320,0)</f>
        <v>0</v>
      </c>
      <c r="BH320" s="203">
        <f>IF(N320="sníž. přenesená",J320,0)</f>
        <v>0</v>
      </c>
      <c r="BI320" s="203">
        <f>IF(N320="nulová",J320,0)</f>
        <v>0</v>
      </c>
      <c r="BJ320" s="17" t="s">
        <v>81</v>
      </c>
      <c r="BK320" s="203">
        <f>ROUND(I320*H320,2)</f>
        <v>0</v>
      </c>
      <c r="BL320" s="17" t="s">
        <v>189</v>
      </c>
      <c r="BM320" s="202" t="s">
        <v>417</v>
      </c>
    </row>
    <row r="321" spans="1:65" s="13" customFormat="1" x14ac:dyDescent="0.2">
      <c r="B321" s="204"/>
      <c r="C321" s="205"/>
      <c r="D321" s="206" t="s">
        <v>191</v>
      </c>
      <c r="E321" s="207" t="s">
        <v>1</v>
      </c>
      <c r="F321" s="208" t="s">
        <v>364</v>
      </c>
      <c r="G321" s="205"/>
      <c r="H321" s="209">
        <v>90</v>
      </c>
      <c r="I321" s="210"/>
      <c r="J321" s="205"/>
      <c r="K321" s="205"/>
      <c r="L321" s="211"/>
      <c r="M321" s="212"/>
      <c r="N321" s="213"/>
      <c r="O321" s="213"/>
      <c r="P321" s="213"/>
      <c r="Q321" s="213"/>
      <c r="R321" s="213"/>
      <c r="S321" s="213"/>
      <c r="T321" s="214"/>
      <c r="AT321" s="215" t="s">
        <v>191</v>
      </c>
      <c r="AU321" s="215" t="s">
        <v>83</v>
      </c>
      <c r="AV321" s="13" t="s">
        <v>83</v>
      </c>
      <c r="AW321" s="13" t="s">
        <v>30</v>
      </c>
      <c r="AX321" s="13" t="s">
        <v>81</v>
      </c>
      <c r="AY321" s="215" t="s">
        <v>181</v>
      </c>
    </row>
    <row r="322" spans="1:65" s="2" customFormat="1" ht="16.5" customHeight="1" x14ac:dyDescent="0.2">
      <c r="A322" s="34"/>
      <c r="B322" s="35"/>
      <c r="C322" s="227" t="s">
        <v>418</v>
      </c>
      <c r="D322" s="227" t="s">
        <v>212</v>
      </c>
      <c r="E322" s="228" t="s">
        <v>419</v>
      </c>
      <c r="F322" s="229" t="s">
        <v>420</v>
      </c>
      <c r="G322" s="230" t="s">
        <v>227</v>
      </c>
      <c r="H322" s="231">
        <v>21</v>
      </c>
      <c r="I322" s="232"/>
      <c r="J322" s="233">
        <f>ROUND(I322*H322,2)</f>
        <v>0</v>
      </c>
      <c r="K322" s="229" t="s">
        <v>1</v>
      </c>
      <c r="L322" s="234"/>
      <c r="M322" s="235" t="s">
        <v>1</v>
      </c>
      <c r="N322" s="236" t="s">
        <v>38</v>
      </c>
      <c r="O322" s="71"/>
      <c r="P322" s="200">
        <f>O322*H322</f>
        <v>0</v>
      </c>
      <c r="Q322" s="200">
        <v>7.1999999999999995E-2</v>
      </c>
      <c r="R322" s="200">
        <f>Q322*H322</f>
        <v>1.5119999999999998</v>
      </c>
      <c r="S322" s="200">
        <v>0</v>
      </c>
      <c r="T322" s="201">
        <f>S322*H322</f>
        <v>0</v>
      </c>
      <c r="U322" s="34"/>
      <c r="V322" s="34"/>
      <c r="W322" s="34"/>
      <c r="X322" s="34"/>
      <c r="Y322" s="34"/>
      <c r="Z322" s="34"/>
      <c r="AA322" s="34"/>
      <c r="AB322" s="34"/>
      <c r="AC322" s="34"/>
      <c r="AD322" s="34"/>
      <c r="AE322" s="34"/>
      <c r="AR322" s="202" t="s">
        <v>216</v>
      </c>
      <c r="AT322" s="202" t="s">
        <v>212</v>
      </c>
      <c r="AU322" s="202" t="s">
        <v>83</v>
      </c>
      <c r="AY322" s="17" t="s">
        <v>181</v>
      </c>
      <c r="BE322" s="203">
        <f>IF(N322="základní",J322,0)</f>
        <v>0</v>
      </c>
      <c r="BF322" s="203">
        <f>IF(N322="snížená",J322,0)</f>
        <v>0</v>
      </c>
      <c r="BG322" s="203">
        <f>IF(N322="zákl. přenesená",J322,0)</f>
        <v>0</v>
      </c>
      <c r="BH322" s="203">
        <f>IF(N322="sníž. přenesená",J322,0)</f>
        <v>0</v>
      </c>
      <c r="BI322" s="203">
        <f>IF(N322="nulová",J322,0)</f>
        <v>0</v>
      </c>
      <c r="BJ322" s="17" t="s">
        <v>81</v>
      </c>
      <c r="BK322" s="203">
        <f>ROUND(I322*H322,2)</f>
        <v>0</v>
      </c>
      <c r="BL322" s="17" t="s">
        <v>189</v>
      </c>
      <c r="BM322" s="202" t="s">
        <v>421</v>
      </c>
    </row>
    <row r="323" spans="1:65" s="13" customFormat="1" x14ac:dyDescent="0.2">
      <c r="B323" s="204"/>
      <c r="C323" s="205"/>
      <c r="D323" s="206" t="s">
        <v>191</v>
      </c>
      <c r="E323" s="207" t="s">
        <v>1</v>
      </c>
      <c r="F323" s="208" t="s">
        <v>7</v>
      </c>
      <c r="G323" s="205"/>
      <c r="H323" s="209">
        <v>21</v>
      </c>
      <c r="I323" s="210"/>
      <c r="J323" s="205"/>
      <c r="K323" s="205"/>
      <c r="L323" s="211"/>
      <c r="M323" s="212"/>
      <c r="N323" s="213"/>
      <c r="O323" s="213"/>
      <c r="P323" s="213"/>
      <c r="Q323" s="213"/>
      <c r="R323" s="213"/>
      <c r="S323" s="213"/>
      <c r="T323" s="214"/>
      <c r="AT323" s="215" t="s">
        <v>191</v>
      </c>
      <c r="AU323" s="215" t="s">
        <v>83</v>
      </c>
      <c r="AV323" s="13" t="s">
        <v>83</v>
      </c>
      <c r="AW323" s="13" t="s">
        <v>30</v>
      </c>
      <c r="AX323" s="13" t="s">
        <v>73</v>
      </c>
      <c r="AY323" s="215" t="s">
        <v>181</v>
      </c>
    </row>
    <row r="324" spans="1:65" s="14" customFormat="1" x14ac:dyDescent="0.2">
      <c r="B324" s="216"/>
      <c r="C324" s="217"/>
      <c r="D324" s="206" t="s">
        <v>191</v>
      </c>
      <c r="E324" s="218" t="s">
        <v>1</v>
      </c>
      <c r="F324" s="219" t="s">
        <v>193</v>
      </c>
      <c r="G324" s="217"/>
      <c r="H324" s="220">
        <v>21</v>
      </c>
      <c r="I324" s="221"/>
      <c r="J324" s="217"/>
      <c r="K324" s="217"/>
      <c r="L324" s="222"/>
      <c r="M324" s="223"/>
      <c r="N324" s="224"/>
      <c r="O324" s="224"/>
      <c r="P324" s="224"/>
      <c r="Q324" s="224"/>
      <c r="R324" s="224"/>
      <c r="S324" s="224"/>
      <c r="T324" s="225"/>
      <c r="AT324" s="226" t="s">
        <v>191</v>
      </c>
      <c r="AU324" s="226" t="s">
        <v>83</v>
      </c>
      <c r="AV324" s="14" t="s">
        <v>189</v>
      </c>
      <c r="AW324" s="14" t="s">
        <v>30</v>
      </c>
      <c r="AX324" s="14" t="s">
        <v>81</v>
      </c>
      <c r="AY324" s="226" t="s">
        <v>181</v>
      </c>
    </row>
    <row r="325" spans="1:65" s="2" customFormat="1" ht="16.5" customHeight="1" x14ac:dyDescent="0.2">
      <c r="A325" s="34"/>
      <c r="B325" s="35"/>
      <c r="C325" s="227" t="s">
        <v>422</v>
      </c>
      <c r="D325" s="227" t="s">
        <v>212</v>
      </c>
      <c r="E325" s="228" t="s">
        <v>423</v>
      </c>
      <c r="F325" s="229" t="s">
        <v>424</v>
      </c>
      <c r="G325" s="230" t="s">
        <v>215</v>
      </c>
      <c r="H325" s="231">
        <v>90</v>
      </c>
      <c r="I325" s="232"/>
      <c r="J325" s="233">
        <f>ROUND(I325*H325,2)</f>
        <v>0</v>
      </c>
      <c r="K325" s="229" t="s">
        <v>188</v>
      </c>
      <c r="L325" s="234"/>
      <c r="M325" s="235" t="s">
        <v>1</v>
      </c>
      <c r="N325" s="236" t="s">
        <v>38</v>
      </c>
      <c r="O325" s="71"/>
      <c r="P325" s="200">
        <f>O325*H325</f>
        <v>0</v>
      </c>
      <c r="Q325" s="200">
        <v>1</v>
      </c>
      <c r="R325" s="200">
        <f>Q325*H325</f>
        <v>90</v>
      </c>
      <c r="S325" s="200">
        <v>0</v>
      </c>
      <c r="T325" s="201">
        <f>S325*H325</f>
        <v>0</v>
      </c>
      <c r="U325" s="34"/>
      <c r="V325" s="34"/>
      <c r="W325" s="34"/>
      <c r="X325" s="34"/>
      <c r="Y325" s="34"/>
      <c r="Z325" s="34"/>
      <c r="AA325" s="34"/>
      <c r="AB325" s="34"/>
      <c r="AC325" s="34"/>
      <c r="AD325" s="34"/>
      <c r="AE325" s="34"/>
      <c r="AR325" s="202" t="s">
        <v>216</v>
      </c>
      <c r="AT325" s="202" t="s">
        <v>212</v>
      </c>
      <c r="AU325" s="202" t="s">
        <v>83</v>
      </c>
      <c r="AY325" s="17" t="s">
        <v>181</v>
      </c>
      <c r="BE325" s="203">
        <f>IF(N325="základní",J325,0)</f>
        <v>0</v>
      </c>
      <c r="BF325" s="203">
        <f>IF(N325="snížená",J325,0)</f>
        <v>0</v>
      </c>
      <c r="BG325" s="203">
        <f>IF(N325="zákl. přenesená",J325,0)</f>
        <v>0</v>
      </c>
      <c r="BH325" s="203">
        <f>IF(N325="sníž. přenesená",J325,0)</f>
        <v>0</v>
      </c>
      <c r="BI325" s="203">
        <f>IF(N325="nulová",J325,0)</f>
        <v>0</v>
      </c>
      <c r="BJ325" s="17" t="s">
        <v>81</v>
      </c>
      <c r="BK325" s="203">
        <f>ROUND(I325*H325,2)</f>
        <v>0</v>
      </c>
      <c r="BL325" s="17" t="s">
        <v>189</v>
      </c>
      <c r="BM325" s="202" t="s">
        <v>425</v>
      </c>
    </row>
    <row r="326" spans="1:65" s="13" customFormat="1" x14ac:dyDescent="0.2">
      <c r="B326" s="204"/>
      <c r="C326" s="205"/>
      <c r="D326" s="206" t="s">
        <v>191</v>
      </c>
      <c r="E326" s="207" t="s">
        <v>1</v>
      </c>
      <c r="F326" s="208" t="s">
        <v>426</v>
      </c>
      <c r="G326" s="205"/>
      <c r="H326" s="209">
        <v>90</v>
      </c>
      <c r="I326" s="210"/>
      <c r="J326" s="205"/>
      <c r="K326" s="205"/>
      <c r="L326" s="211"/>
      <c r="M326" s="212"/>
      <c r="N326" s="213"/>
      <c r="O326" s="213"/>
      <c r="P326" s="213"/>
      <c r="Q326" s="213"/>
      <c r="R326" s="213"/>
      <c r="S326" s="213"/>
      <c r="T326" s="214"/>
      <c r="AT326" s="215" t="s">
        <v>191</v>
      </c>
      <c r="AU326" s="215" t="s">
        <v>83</v>
      </c>
      <c r="AV326" s="13" t="s">
        <v>83</v>
      </c>
      <c r="AW326" s="13" t="s">
        <v>30</v>
      </c>
      <c r="AX326" s="13" t="s">
        <v>73</v>
      </c>
      <c r="AY326" s="215" t="s">
        <v>181</v>
      </c>
    </row>
    <row r="327" spans="1:65" s="14" customFormat="1" x14ac:dyDescent="0.2">
      <c r="B327" s="216"/>
      <c r="C327" s="217"/>
      <c r="D327" s="206" t="s">
        <v>191</v>
      </c>
      <c r="E327" s="218" t="s">
        <v>1</v>
      </c>
      <c r="F327" s="219" t="s">
        <v>193</v>
      </c>
      <c r="G327" s="217"/>
      <c r="H327" s="220">
        <v>90</v>
      </c>
      <c r="I327" s="221"/>
      <c r="J327" s="217"/>
      <c r="K327" s="217"/>
      <c r="L327" s="222"/>
      <c r="M327" s="223"/>
      <c r="N327" s="224"/>
      <c r="O327" s="224"/>
      <c r="P327" s="224"/>
      <c r="Q327" s="224"/>
      <c r="R327" s="224"/>
      <c r="S327" s="224"/>
      <c r="T327" s="225"/>
      <c r="AT327" s="226" t="s">
        <v>191</v>
      </c>
      <c r="AU327" s="226" t="s">
        <v>83</v>
      </c>
      <c r="AV327" s="14" t="s">
        <v>189</v>
      </c>
      <c r="AW327" s="14" t="s">
        <v>30</v>
      </c>
      <c r="AX327" s="14" t="s">
        <v>81</v>
      </c>
      <c r="AY327" s="226" t="s">
        <v>181</v>
      </c>
    </row>
    <row r="328" spans="1:65" s="2" customFormat="1" ht="16.5" customHeight="1" x14ac:dyDescent="0.2">
      <c r="A328" s="34"/>
      <c r="B328" s="35"/>
      <c r="C328" s="227" t="s">
        <v>427</v>
      </c>
      <c r="D328" s="227" t="s">
        <v>212</v>
      </c>
      <c r="E328" s="228" t="s">
        <v>428</v>
      </c>
      <c r="F328" s="229" t="s">
        <v>429</v>
      </c>
      <c r="G328" s="230" t="s">
        <v>227</v>
      </c>
      <c r="H328" s="231">
        <v>90</v>
      </c>
      <c r="I328" s="232"/>
      <c r="J328" s="233">
        <f>ROUND(I328*H328,2)</f>
        <v>0</v>
      </c>
      <c r="K328" s="229" t="s">
        <v>188</v>
      </c>
      <c r="L328" s="234"/>
      <c r="M328" s="235" t="s">
        <v>1</v>
      </c>
      <c r="N328" s="236" t="s">
        <v>38</v>
      </c>
      <c r="O328" s="71"/>
      <c r="P328" s="200">
        <f>O328*H328</f>
        <v>0</v>
      </c>
      <c r="Q328" s="200">
        <v>5.8999999999999997E-2</v>
      </c>
      <c r="R328" s="200">
        <f>Q328*H328</f>
        <v>5.31</v>
      </c>
      <c r="S328" s="200">
        <v>0</v>
      </c>
      <c r="T328" s="201">
        <f>S328*H328</f>
        <v>0</v>
      </c>
      <c r="U328" s="34"/>
      <c r="V328" s="34"/>
      <c r="W328" s="34"/>
      <c r="X328" s="34"/>
      <c r="Y328" s="34"/>
      <c r="Z328" s="34"/>
      <c r="AA328" s="34"/>
      <c r="AB328" s="34"/>
      <c r="AC328" s="34"/>
      <c r="AD328" s="34"/>
      <c r="AE328" s="34"/>
      <c r="AR328" s="202" t="s">
        <v>216</v>
      </c>
      <c r="AT328" s="202" t="s">
        <v>212</v>
      </c>
      <c r="AU328" s="202" t="s">
        <v>83</v>
      </c>
      <c r="AY328" s="17" t="s">
        <v>181</v>
      </c>
      <c r="BE328" s="203">
        <f>IF(N328="základní",J328,0)</f>
        <v>0</v>
      </c>
      <c r="BF328" s="203">
        <f>IF(N328="snížená",J328,0)</f>
        <v>0</v>
      </c>
      <c r="BG328" s="203">
        <f>IF(N328="zákl. přenesená",J328,0)</f>
        <v>0</v>
      </c>
      <c r="BH328" s="203">
        <f>IF(N328="sníž. přenesená",J328,0)</f>
        <v>0</v>
      </c>
      <c r="BI328" s="203">
        <f>IF(N328="nulová",J328,0)</f>
        <v>0</v>
      </c>
      <c r="BJ328" s="17" t="s">
        <v>81</v>
      </c>
      <c r="BK328" s="203">
        <f>ROUND(I328*H328,2)</f>
        <v>0</v>
      </c>
      <c r="BL328" s="17" t="s">
        <v>189</v>
      </c>
      <c r="BM328" s="202" t="s">
        <v>430</v>
      </c>
    </row>
    <row r="329" spans="1:65" s="13" customFormat="1" x14ac:dyDescent="0.2">
      <c r="B329" s="204"/>
      <c r="C329" s="205"/>
      <c r="D329" s="206" t="s">
        <v>191</v>
      </c>
      <c r="E329" s="207" t="s">
        <v>1</v>
      </c>
      <c r="F329" s="208" t="s">
        <v>364</v>
      </c>
      <c r="G329" s="205"/>
      <c r="H329" s="209">
        <v>90</v>
      </c>
      <c r="I329" s="210"/>
      <c r="J329" s="205"/>
      <c r="K329" s="205"/>
      <c r="L329" s="211"/>
      <c r="M329" s="212"/>
      <c r="N329" s="213"/>
      <c r="O329" s="213"/>
      <c r="P329" s="213"/>
      <c r="Q329" s="213"/>
      <c r="R329" s="213"/>
      <c r="S329" s="213"/>
      <c r="T329" s="214"/>
      <c r="AT329" s="215" t="s">
        <v>191</v>
      </c>
      <c r="AU329" s="215" t="s">
        <v>83</v>
      </c>
      <c r="AV329" s="13" t="s">
        <v>83</v>
      </c>
      <c r="AW329" s="13" t="s">
        <v>30</v>
      </c>
      <c r="AX329" s="13" t="s">
        <v>73</v>
      </c>
      <c r="AY329" s="215" t="s">
        <v>181</v>
      </c>
    </row>
    <row r="330" spans="1:65" s="14" customFormat="1" x14ac:dyDescent="0.2">
      <c r="B330" s="216"/>
      <c r="C330" s="217"/>
      <c r="D330" s="206" t="s">
        <v>191</v>
      </c>
      <c r="E330" s="218" t="s">
        <v>1</v>
      </c>
      <c r="F330" s="219" t="s">
        <v>193</v>
      </c>
      <c r="G330" s="217"/>
      <c r="H330" s="220">
        <v>90</v>
      </c>
      <c r="I330" s="221"/>
      <c r="J330" s="217"/>
      <c r="K330" s="217"/>
      <c r="L330" s="222"/>
      <c r="M330" s="223"/>
      <c r="N330" s="224"/>
      <c r="O330" s="224"/>
      <c r="P330" s="224"/>
      <c r="Q330" s="224"/>
      <c r="R330" s="224"/>
      <c r="S330" s="224"/>
      <c r="T330" s="225"/>
      <c r="AT330" s="226" t="s">
        <v>191</v>
      </c>
      <c r="AU330" s="226" t="s">
        <v>83</v>
      </c>
      <c r="AV330" s="14" t="s">
        <v>189</v>
      </c>
      <c r="AW330" s="14" t="s">
        <v>30</v>
      </c>
      <c r="AX330" s="14" t="s">
        <v>81</v>
      </c>
      <c r="AY330" s="226" t="s">
        <v>181</v>
      </c>
    </row>
    <row r="331" spans="1:65" s="2" customFormat="1" ht="16.5" customHeight="1" x14ac:dyDescent="0.2">
      <c r="A331" s="34"/>
      <c r="B331" s="35"/>
      <c r="C331" s="227" t="s">
        <v>431</v>
      </c>
      <c r="D331" s="227" t="s">
        <v>212</v>
      </c>
      <c r="E331" s="228" t="s">
        <v>432</v>
      </c>
      <c r="F331" s="229" t="s">
        <v>433</v>
      </c>
      <c r="G331" s="230" t="s">
        <v>227</v>
      </c>
      <c r="H331" s="231">
        <v>3</v>
      </c>
      <c r="I331" s="232"/>
      <c r="J331" s="233">
        <f>ROUND(I331*H331,2)</f>
        <v>0</v>
      </c>
      <c r="K331" s="229" t="s">
        <v>188</v>
      </c>
      <c r="L331" s="234"/>
      <c r="M331" s="235" t="s">
        <v>1</v>
      </c>
      <c r="N331" s="236" t="s">
        <v>38</v>
      </c>
      <c r="O331" s="71"/>
      <c r="P331" s="200">
        <f>O331*H331</f>
        <v>0</v>
      </c>
      <c r="Q331" s="200">
        <v>0</v>
      </c>
      <c r="R331" s="200">
        <f>Q331*H331</f>
        <v>0</v>
      </c>
      <c r="S331" s="200">
        <v>0</v>
      </c>
      <c r="T331" s="201">
        <f>S331*H331</f>
        <v>0</v>
      </c>
      <c r="U331" s="34"/>
      <c r="V331" s="34"/>
      <c r="W331" s="34"/>
      <c r="X331" s="34"/>
      <c r="Y331" s="34"/>
      <c r="Z331" s="34"/>
      <c r="AA331" s="34"/>
      <c r="AB331" s="34"/>
      <c r="AC331" s="34"/>
      <c r="AD331" s="34"/>
      <c r="AE331" s="34"/>
      <c r="AR331" s="202" t="s">
        <v>216</v>
      </c>
      <c r="AT331" s="202" t="s">
        <v>212</v>
      </c>
      <c r="AU331" s="202" t="s">
        <v>83</v>
      </c>
      <c r="AY331" s="17" t="s">
        <v>181</v>
      </c>
      <c r="BE331" s="203">
        <f>IF(N331="základní",J331,0)</f>
        <v>0</v>
      </c>
      <c r="BF331" s="203">
        <f>IF(N331="snížená",J331,0)</f>
        <v>0</v>
      </c>
      <c r="BG331" s="203">
        <f>IF(N331="zákl. přenesená",J331,0)</f>
        <v>0</v>
      </c>
      <c r="BH331" s="203">
        <f>IF(N331="sníž. přenesená",J331,0)</f>
        <v>0</v>
      </c>
      <c r="BI331" s="203">
        <f>IF(N331="nulová",J331,0)</f>
        <v>0</v>
      </c>
      <c r="BJ331" s="17" t="s">
        <v>81</v>
      </c>
      <c r="BK331" s="203">
        <f>ROUND(I331*H331,2)</f>
        <v>0</v>
      </c>
      <c r="BL331" s="17" t="s">
        <v>189</v>
      </c>
      <c r="BM331" s="202" t="s">
        <v>434</v>
      </c>
    </row>
    <row r="332" spans="1:65" s="13" customFormat="1" x14ac:dyDescent="0.2">
      <c r="B332" s="204"/>
      <c r="C332" s="205"/>
      <c r="D332" s="206" t="s">
        <v>191</v>
      </c>
      <c r="E332" s="207" t="s">
        <v>1</v>
      </c>
      <c r="F332" s="208" t="s">
        <v>198</v>
      </c>
      <c r="G332" s="205"/>
      <c r="H332" s="209">
        <v>3</v>
      </c>
      <c r="I332" s="210"/>
      <c r="J332" s="205"/>
      <c r="K332" s="205"/>
      <c r="L332" s="211"/>
      <c r="M332" s="212"/>
      <c r="N332" s="213"/>
      <c r="O332" s="213"/>
      <c r="P332" s="213"/>
      <c r="Q332" s="213"/>
      <c r="R332" s="213"/>
      <c r="S332" s="213"/>
      <c r="T332" s="214"/>
      <c r="AT332" s="215" t="s">
        <v>191</v>
      </c>
      <c r="AU332" s="215" t="s">
        <v>83</v>
      </c>
      <c r="AV332" s="13" t="s">
        <v>83</v>
      </c>
      <c r="AW332" s="13" t="s">
        <v>30</v>
      </c>
      <c r="AX332" s="13" t="s">
        <v>73</v>
      </c>
      <c r="AY332" s="215" t="s">
        <v>181</v>
      </c>
    </row>
    <row r="333" spans="1:65" s="14" customFormat="1" x14ac:dyDescent="0.2">
      <c r="B333" s="216"/>
      <c r="C333" s="217"/>
      <c r="D333" s="206" t="s">
        <v>191</v>
      </c>
      <c r="E333" s="218" t="s">
        <v>1</v>
      </c>
      <c r="F333" s="219" t="s">
        <v>193</v>
      </c>
      <c r="G333" s="217"/>
      <c r="H333" s="220">
        <v>3</v>
      </c>
      <c r="I333" s="221"/>
      <c r="J333" s="217"/>
      <c r="K333" s="217"/>
      <c r="L333" s="222"/>
      <c r="M333" s="223"/>
      <c r="N333" s="224"/>
      <c r="O333" s="224"/>
      <c r="P333" s="224"/>
      <c r="Q333" s="224"/>
      <c r="R333" s="224"/>
      <c r="S333" s="224"/>
      <c r="T333" s="225"/>
      <c r="AT333" s="226" t="s">
        <v>191</v>
      </c>
      <c r="AU333" s="226" t="s">
        <v>83</v>
      </c>
      <c r="AV333" s="14" t="s">
        <v>189</v>
      </c>
      <c r="AW333" s="14" t="s">
        <v>30</v>
      </c>
      <c r="AX333" s="14" t="s">
        <v>81</v>
      </c>
      <c r="AY333" s="226" t="s">
        <v>181</v>
      </c>
    </row>
    <row r="334" spans="1:65" s="2" customFormat="1" ht="24.2" customHeight="1" x14ac:dyDescent="0.2">
      <c r="A334" s="34"/>
      <c r="B334" s="35"/>
      <c r="C334" s="227" t="s">
        <v>435</v>
      </c>
      <c r="D334" s="227" t="s">
        <v>212</v>
      </c>
      <c r="E334" s="228" t="s">
        <v>436</v>
      </c>
      <c r="F334" s="229" t="s">
        <v>437</v>
      </c>
      <c r="G334" s="230" t="s">
        <v>215</v>
      </c>
      <c r="H334" s="231">
        <v>28.125</v>
      </c>
      <c r="I334" s="232"/>
      <c r="J334" s="233">
        <f>ROUND(I334*H334,2)</f>
        <v>0</v>
      </c>
      <c r="K334" s="229" t="s">
        <v>188</v>
      </c>
      <c r="L334" s="234"/>
      <c r="M334" s="235" t="s">
        <v>1</v>
      </c>
      <c r="N334" s="236" t="s">
        <v>38</v>
      </c>
      <c r="O334" s="71"/>
      <c r="P334" s="200">
        <f>O334*H334</f>
        <v>0</v>
      </c>
      <c r="Q334" s="200">
        <v>1</v>
      </c>
      <c r="R334" s="200">
        <f>Q334*H334</f>
        <v>28.125</v>
      </c>
      <c r="S334" s="200">
        <v>0</v>
      </c>
      <c r="T334" s="201">
        <f>S334*H334</f>
        <v>0</v>
      </c>
      <c r="U334" s="34"/>
      <c r="V334" s="34"/>
      <c r="W334" s="34"/>
      <c r="X334" s="34"/>
      <c r="Y334" s="34"/>
      <c r="Z334" s="34"/>
      <c r="AA334" s="34"/>
      <c r="AB334" s="34"/>
      <c r="AC334" s="34"/>
      <c r="AD334" s="34"/>
      <c r="AE334" s="34"/>
      <c r="AR334" s="202" t="s">
        <v>216</v>
      </c>
      <c r="AT334" s="202" t="s">
        <v>212</v>
      </c>
      <c r="AU334" s="202" t="s">
        <v>83</v>
      </c>
      <c r="AY334" s="17" t="s">
        <v>181</v>
      </c>
      <c r="BE334" s="203">
        <f>IF(N334="základní",J334,0)</f>
        <v>0</v>
      </c>
      <c r="BF334" s="203">
        <f>IF(N334="snížená",J334,0)</f>
        <v>0</v>
      </c>
      <c r="BG334" s="203">
        <f>IF(N334="zákl. přenesená",J334,0)</f>
        <v>0</v>
      </c>
      <c r="BH334" s="203">
        <f>IF(N334="sníž. přenesená",J334,0)</f>
        <v>0</v>
      </c>
      <c r="BI334" s="203">
        <f>IF(N334="nulová",J334,0)</f>
        <v>0</v>
      </c>
      <c r="BJ334" s="17" t="s">
        <v>81</v>
      </c>
      <c r="BK334" s="203">
        <f>ROUND(I334*H334,2)</f>
        <v>0</v>
      </c>
      <c r="BL334" s="17" t="s">
        <v>189</v>
      </c>
      <c r="BM334" s="202" t="s">
        <v>438</v>
      </c>
    </row>
    <row r="335" spans="1:65" s="15" customFormat="1" x14ac:dyDescent="0.2">
      <c r="B335" s="237"/>
      <c r="C335" s="238"/>
      <c r="D335" s="206" t="s">
        <v>191</v>
      </c>
      <c r="E335" s="239" t="s">
        <v>1</v>
      </c>
      <c r="F335" s="240" t="s">
        <v>439</v>
      </c>
      <c r="G335" s="238"/>
      <c r="H335" s="239" t="s">
        <v>1</v>
      </c>
      <c r="I335" s="241"/>
      <c r="J335" s="238"/>
      <c r="K335" s="238"/>
      <c r="L335" s="242"/>
      <c r="M335" s="243"/>
      <c r="N335" s="244"/>
      <c r="O335" s="244"/>
      <c r="P335" s="244"/>
      <c r="Q335" s="244"/>
      <c r="R335" s="244"/>
      <c r="S335" s="244"/>
      <c r="T335" s="245"/>
      <c r="AT335" s="246" t="s">
        <v>191</v>
      </c>
      <c r="AU335" s="246" t="s">
        <v>83</v>
      </c>
      <c r="AV335" s="15" t="s">
        <v>81</v>
      </c>
      <c r="AW335" s="15" t="s">
        <v>30</v>
      </c>
      <c r="AX335" s="15" t="s">
        <v>73</v>
      </c>
      <c r="AY335" s="246" t="s">
        <v>181</v>
      </c>
    </row>
    <row r="336" spans="1:65" s="13" customFormat="1" x14ac:dyDescent="0.2">
      <c r="B336" s="204"/>
      <c r="C336" s="205"/>
      <c r="D336" s="206" t="s">
        <v>191</v>
      </c>
      <c r="E336" s="207" t="s">
        <v>1</v>
      </c>
      <c r="F336" s="208" t="s">
        <v>440</v>
      </c>
      <c r="G336" s="205"/>
      <c r="H336" s="209">
        <v>28.125</v>
      </c>
      <c r="I336" s="210"/>
      <c r="J336" s="205"/>
      <c r="K336" s="205"/>
      <c r="L336" s="211"/>
      <c r="M336" s="212"/>
      <c r="N336" s="213"/>
      <c r="O336" s="213"/>
      <c r="P336" s="213"/>
      <c r="Q336" s="213"/>
      <c r="R336" s="213"/>
      <c r="S336" s="213"/>
      <c r="T336" s="214"/>
      <c r="AT336" s="215" t="s">
        <v>191</v>
      </c>
      <c r="AU336" s="215" t="s">
        <v>83</v>
      </c>
      <c r="AV336" s="13" t="s">
        <v>83</v>
      </c>
      <c r="AW336" s="13" t="s">
        <v>30</v>
      </c>
      <c r="AX336" s="13" t="s">
        <v>73</v>
      </c>
      <c r="AY336" s="215" t="s">
        <v>181</v>
      </c>
    </row>
    <row r="337" spans="1:65" s="14" customFormat="1" x14ac:dyDescent="0.2">
      <c r="B337" s="216"/>
      <c r="C337" s="217"/>
      <c r="D337" s="206" t="s">
        <v>191</v>
      </c>
      <c r="E337" s="218" t="s">
        <v>1</v>
      </c>
      <c r="F337" s="219" t="s">
        <v>193</v>
      </c>
      <c r="G337" s="217"/>
      <c r="H337" s="220">
        <v>28.125</v>
      </c>
      <c r="I337" s="221"/>
      <c r="J337" s="217"/>
      <c r="K337" s="217"/>
      <c r="L337" s="222"/>
      <c r="M337" s="223"/>
      <c r="N337" s="224"/>
      <c r="O337" s="224"/>
      <c r="P337" s="224"/>
      <c r="Q337" s="224"/>
      <c r="R337" s="224"/>
      <c r="S337" s="224"/>
      <c r="T337" s="225"/>
      <c r="AT337" s="226" t="s">
        <v>191</v>
      </c>
      <c r="AU337" s="226" t="s">
        <v>83</v>
      </c>
      <c r="AV337" s="14" t="s">
        <v>189</v>
      </c>
      <c r="AW337" s="14" t="s">
        <v>30</v>
      </c>
      <c r="AX337" s="14" t="s">
        <v>81</v>
      </c>
      <c r="AY337" s="226" t="s">
        <v>181</v>
      </c>
    </row>
    <row r="338" spans="1:65" s="2" customFormat="1" ht="66.75" customHeight="1" x14ac:dyDescent="0.2">
      <c r="A338" s="34"/>
      <c r="B338" s="35"/>
      <c r="C338" s="191" t="s">
        <v>441</v>
      </c>
      <c r="D338" s="191" t="s">
        <v>184</v>
      </c>
      <c r="E338" s="192" t="s">
        <v>442</v>
      </c>
      <c r="F338" s="193" t="s">
        <v>443</v>
      </c>
      <c r="G338" s="194" t="s">
        <v>196</v>
      </c>
      <c r="H338" s="195">
        <v>800</v>
      </c>
      <c r="I338" s="196"/>
      <c r="J338" s="197">
        <f>ROUND(I338*H338,2)</f>
        <v>0</v>
      </c>
      <c r="K338" s="193" t="s">
        <v>188</v>
      </c>
      <c r="L338" s="39"/>
      <c r="M338" s="198" t="s">
        <v>1</v>
      </c>
      <c r="N338" s="199" t="s">
        <v>38</v>
      </c>
      <c r="O338" s="71"/>
      <c r="P338" s="200">
        <f>O338*H338</f>
        <v>0</v>
      </c>
      <c r="Q338" s="200">
        <v>0</v>
      </c>
      <c r="R338" s="200">
        <f>Q338*H338</f>
        <v>0</v>
      </c>
      <c r="S338" s="200">
        <v>0</v>
      </c>
      <c r="T338" s="201">
        <f>S338*H338</f>
        <v>0</v>
      </c>
      <c r="U338" s="34"/>
      <c r="V338" s="34"/>
      <c r="W338" s="34"/>
      <c r="X338" s="34"/>
      <c r="Y338" s="34"/>
      <c r="Z338" s="34"/>
      <c r="AA338" s="34"/>
      <c r="AB338" s="34"/>
      <c r="AC338" s="34"/>
      <c r="AD338" s="34"/>
      <c r="AE338" s="34"/>
      <c r="AR338" s="202" t="s">
        <v>189</v>
      </c>
      <c r="AT338" s="202" t="s">
        <v>184</v>
      </c>
      <c r="AU338" s="202" t="s">
        <v>83</v>
      </c>
      <c r="AY338" s="17" t="s">
        <v>181</v>
      </c>
      <c r="BE338" s="203">
        <f>IF(N338="základní",J338,0)</f>
        <v>0</v>
      </c>
      <c r="BF338" s="203">
        <f>IF(N338="snížená",J338,0)</f>
        <v>0</v>
      </c>
      <c r="BG338" s="203">
        <f>IF(N338="zákl. přenesená",J338,0)</f>
        <v>0</v>
      </c>
      <c r="BH338" s="203">
        <f>IF(N338="sníž. přenesená",J338,0)</f>
        <v>0</v>
      </c>
      <c r="BI338" s="203">
        <f>IF(N338="nulová",J338,0)</f>
        <v>0</v>
      </c>
      <c r="BJ338" s="17" t="s">
        <v>81</v>
      </c>
      <c r="BK338" s="203">
        <f>ROUND(I338*H338,2)</f>
        <v>0</v>
      </c>
      <c r="BL338" s="17" t="s">
        <v>189</v>
      </c>
      <c r="BM338" s="202" t="s">
        <v>444</v>
      </c>
    </row>
    <row r="339" spans="1:65" s="13" customFormat="1" ht="22.5" x14ac:dyDescent="0.2">
      <c r="B339" s="204"/>
      <c r="C339" s="205"/>
      <c r="D339" s="206" t="s">
        <v>191</v>
      </c>
      <c r="E339" s="207" t="s">
        <v>1</v>
      </c>
      <c r="F339" s="208" t="s">
        <v>1431</v>
      </c>
      <c r="G339" s="205"/>
      <c r="H339" s="209">
        <v>800</v>
      </c>
      <c r="I339" s="210"/>
      <c r="J339" s="205"/>
      <c r="K339" s="205"/>
      <c r="L339" s="211"/>
      <c r="M339" s="212"/>
      <c r="N339" s="213"/>
      <c r="O339" s="213"/>
      <c r="P339" s="213"/>
      <c r="Q339" s="213"/>
      <c r="R339" s="213"/>
      <c r="S339" s="213"/>
      <c r="T339" s="214"/>
      <c r="AT339" s="215" t="s">
        <v>191</v>
      </c>
      <c r="AU339" s="215" t="s">
        <v>83</v>
      </c>
      <c r="AV339" s="13" t="s">
        <v>83</v>
      </c>
      <c r="AW339" s="13" t="s">
        <v>30</v>
      </c>
      <c r="AX339" s="13" t="s">
        <v>73</v>
      </c>
      <c r="AY339" s="215" t="s">
        <v>181</v>
      </c>
    </row>
    <row r="340" spans="1:65" s="14" customFormat="1" x14ac:dyDescent="0.2">
      <c r="B340" s="216"/>
      <c r="C340" s="217"/>
      <c r="D340" s="206" t="s">
        <v>191</v>
      </c>
      <c r="E340" s="218" t="s">
        <v>1</v>
      </c>
      <c r="F340" s="219" t="s">
        <v>193</v>
      </c>
      <c r="G340" s="217"/>
      <c r="H340" s="220">
        <v>800</v>
      </c>
      <c r="I340" s="221"/>
      <c r="J340" s="217"/>
      <c r="K340" s="217"/>
      <c r="L340" s="222"/>
      <c r="M340" s="223"/>
      <c r="N340" s="224"/>
      <c r="O340" s="224"/>
      <c r="P340" s="224"/>
      <c r="Q340" s="224"/>
      <c r="R340" s="224"/>
      <c r="S340" s="224"/>
      <c r="T340" s="225"/>
      <c r="AT340" s="226" t="s">
        <v>191</v>
      </c>
      <c r="AU340" s="226" t="s">
        <v>83</v>
      </c>
      <c r="AV340" s="14" t="s">
        <v>189</v>
      </c>
      <c r="AW340" s="14" t="s">
        <v>30</v>
      </c>
      <c r="AX340" s="14" t="s">
        <v>81</v>
      </c>
      <c r="AY340" s="226" t="s">
        <v>181</v>
      </c>
    </row>
    <row r="341" spans="1:65" s="2" customFormat="1" ht="55.5" customHeight="1" x14ac:dyDescent="0.2">
      <c r="A341" s="34"/>
      <c r="B341" s="35"/>
      <c r="C341" s="191" t="s">
        <v>445</v>
      </c>
      <c r="D341" s="191" t="s">
        <v>184</v>
      </c>
      <c r="E341" s="192" t="s">
        <v>446</v>
      </c>
      <c r="F341" s="193" t="s">
        <v>447</v>
      </c>
      <c r="G341" s="194" t="s">
        <v>187</v>
      </c>
      <c r="H341" s="195">
        <v>2800</v>
      </c>
      <c r="I341" s="196"/>
      <c r="J341" s="197">
        <f>ROUND(I341*H341,2)</f>
        <v>0</v>
      </c>
      <c r="K341" s="193" t="s">
        <v>188</v>
      </c>
      <c r="L341" s="39"/>
      <c r="M341" s="198" t="s">
        <v>1</v>
      </c>
      <c r="N341" s="199" t="s">
        <v>38</v>
      </c>
      <c r="O341" s="71"/>
      <c r="P341" s="200">
        <f>O341*H341</f>
        <v>0</v>
      </c>
      <c r="Q341" s="200">
        <v>0</v>
      </c>
      <c r="R341" s="200">
        <f>Q341*H341</f>
        <v>0</v>
      </c>
      <c r="S341" s="200">
        <v>0</v>
      </c>
      <c r="T341" s="201">
        <f>S341*H341</f>
        <v>0</v>
      </c>
      <c r="U341" s="34"/>
      <c r="V341" s="34"/>
      <c r="W341" s="34"/>
      <c r="X341" s="34"/>
      <c r="Y341" s="34"/>
      <c r="Z341" s="34"/>
      <c r="AA341" s="34"/>
      <c r="AB341" s="34"/>
      <c r="AC341" s="34"/>
      <c r="AD341" s="34"/>
      <c r="AE341" s="34"/>
      <c r="AR341" s="202" t="s">
        <v>189</v>
      </c>
      <c r="AT341" s="202" t="s">
        <v>184</v>
      </c>
      <c r="AU341" s="202" t="s">
        <v>83</v>
      </c>
      <c r="AY341" s="17" t="s">
        <v>181</v>
      </c>
      <c r="BE341" s="203">
        <f>IF(N341="základní",J341,0)</f>
        <v>0</v>
      </c>
      <c r="BF341" s="203">
        <f>IF(N341="snížená",J341,0)</f>
        <v>0</v>
      </c>
      <c r="BG341" s="203">
        <f>IF(N341="zákl. přenesená",J341,0)</f>
        <v>0</v>
      </c>
      <c r="BH341" s="203">
        <f>IF(N341="sníž. přenesená",J341,0)</f>
        <v>0</v>
      </c>
      <c r="BI341" s="203">
        <f>IF(N341="nulová",J341,0)</f>
        <v>0</v>
      </c>
      <c r="BJ341" s="17" t="s">
        <v>81</v>
      </c>
      <c r="BK341" s="203">
        <f>ROUND(I341*H341,2)</f>
        <v>0</v>
      </c>
      <c r="BL341" s="17" t="s">
        <v>189</v>
      </c>
      <c r="BM341" s="202" t="s">
        <v>448</v>
      </c>
    </row>
    <row r="342" spans="1:65" s="13" customFormat="1" x14ac:dyDescent="0.2">
      <c r="B342" s="204"/>
      <c r="C342" s="205"/>
      <c r="D342" s="206" t="s">
        <v>191</v>
      </c>
      <c r="E342" s="207" t="s">
        <v>1</v>
      </c>
      <c r="F342" s="208" t="s">
        <v>449</v>
      </c>
      <c r="G342" s="205"/>
      <c r="H342" s="209">
        <v>2800</v>
      </c>
      <c r="I342" s="210"/>
      <c r="J342" s="205"/>
      <c r="K342" s="205"/>
      <c r="L342" s="211"/>
      <c r="M342" s="212"/>
      <c r="N342" s="213"/>
      <c r="O342" s="213"/>
      <c r="P342" s="213"/>
      <c r="Q342" s="213"/>
      <c r="R342" s="213"/>
      <c r="S342" s="213"/>
      <c r="T342" s="214"/>
      <c r="AT342" s="215" t="s">
        <v>191</v>
      </c>
      <c r="AU342" s="215" t="s">
        <v>83</v>
      </c>
      <c r="AV342" s="13" t="s">
        <v>83</v>
      </c>
      <c r="AW342" s="13" t="s">
        <v>30</v>
      </c>
      <c r="AX342" s="13" t="s">
        <v>73</v>
      </c>
      <c r="AY342" s="215" t="s">
        <v>181</v>
      </c>
    </row>
    <row r="343" spans="1:65" s="14" customFormat="1" x14ac:dyDescent="0.2">
      <c r="B343" s="216"/>
      <c r="C343" s="217"/>
      <c r="D343" s="206" t="s">
        <v>191</v>
      </c>
      <c r="E343" s="218" t="s">
        <v>1</v>
      </c>
      <c r="F343" s="219" t="s">
        <v>193</v>
      </c>
      <c r="G343" s="217"/>
      <c r="H343" s="220">
        <v>2800</v>
      </c>
      <c r="I343" s="221"/>
      <c r="J343" s="217"/>
      <c r="K343" s="217"/>
      <c r="L343" s="222"/>
      <c r="M343" s="223"/>
      <c r="N343" s="224"/>
      <c r="O343" s="224"/>
      <c r="P343" s="224"/>
      <c r="Q343" s="224"/>
      <c r="R343" s="224"/>
      <c r="S343" s="224"/>
      <c r="T343" s="225"/>
      <c r="AT343" s="226" t="s">
        <v>191</v>
      </c>
      <c r="AU343" s="226" t="s">
        <v>83</v>
      </c>
      <c r="AV343" s="14" t="s">
        <v>189</v>
      </c>
      <c r="AW343" s="14" t="s">
        <v>30</v>
      </c>
      <c r="AX343" s="14" t="s">
        <v>81</v>
      </c>
      <c r="AY343" s="226" t="s">
        <v>181</v>
      </c>
    </row>
    <row r="344" spans="1:65" s="12" customFormat="1" ht="25.9" customHeight="1" x14ac:dyDescent="0.2">
      <c r="B344" s="175"/>
      <c r="C344" s="176"/>
      <c r="D344" s="177" t="s">
        <v>72</v>
      </c>
      <c r="E344" s="178" t="s">
        <v>450</v>
      </c>
      <c r="F344" s="178" t="s">
        <v>451</v>
      </c>
      <c r="G344" s="176"/>
      <c r="H344" s="176"/>
      <c r="I344" s="179"/>
      <c r="J344" s="180">
        <f>BK344</f>
        <v>0</v>
      </c>
      <c r="K344" s="176"/>
      <c r="L344" s="181"/>
      <c r="M344" s="182"/>
      <c r="N344" s="183"/>
      <c r="O344" s="183"/>
      <c r="P344" s="184">
        <f>SUM(P345:P364)</f>
        <v>0</v>
      </c>
      <c r="Q344" s="183"/>
      <c r="R344" s="184">
        <f>SUM(R345:R364)</f>
        <v>0</v>
      </c>
      <c r="S344" s="183"/>
      <c r="T344" s="185">
        <f>SUM(T345:T364)</f>
        <v>0</v>
      </c>
      <c r="AR344" s="186" t="s">
        <v>189</v>
      </c>
      <c r="AT344" s="187" t="s">
        <v>72</v>
      </c>
      <c r="AU344" s="187" t="s">
        <v>73</v>
      </c>
      <c r="AY344" s="186" t="s">
        <v>181</v>
      </c>
      <c r="BK344" s="188">
        <f>SUM(BK345:BK364)</f>
        <v>0</v>
      </c>
    </row>
    <row r="345" spans="1:65" s="2" customFormat="1" ht="128.65" customHeight="1" x14ac:dyDescent="0.2">
      <c r="A345" s="34"/>
      <c r="B345" s="35"/>
      <c r="C345" s="191" t="s">
        <v>452</v>
      </c>
      <c r="D345" s="191" t="s">
        <v>184</v>
      </c>
      <c r="E345" s="192" t="s">
        <v>453</v>
      </c>
      <c r="F345" s="193" t="s">
        <v>454</v>
      </c>
      <c r="G345" s="194" t="s">
        <v>215</v>
      </c>
      <c r="H345" s="195">
        <v>4000</v>
      </c>
      <c r="I345" s="196"/>
      <c r="J345" s="197">
        <f>ROUND(I345*H345,2)</f>
        <v>0</v>
      </c>
      <c r="K345" s="193" t="s">
        <v>188</v>
      </c>
      <c r="L345" s="39"/>
      <c r="M345" s="198" t="s">
        <v>1</v>
      </c>
      <c r="N345" s="199" t="s">
        <v>38</v>
      </c>
      <c r="O345" s="71"/>
      <c r="P345" s="200">
        <f>O345*H345</f>
        <v>0</v>
      </c>
      <c r="Q345" s="200">
        <v>0</v>
      </c>
      <c r="R345" s="200">
        <f>Q345*H345</f>
        <v>0</v>
      </c>
      <c r="S345" s="200">
        <v>0</v>
      </c>
      <c r="T345" s="201">
        <f>S345*H345</f>
        <v>0</v>
      </c>
      <c r="U345" s="34"/>
      <c r="V345" s="34"/>
      <c r="W345" s="34"/>
      <c r="X345" s="34"/>
      <c r="Y345" s="34"/>
      <c r="Z345" s="34"/>
      <c r="AA345" s="34"/>
      <c r="AB345" s="34"/>
      <c r="AC345" s="34"/>
      <c r="AD345" s="34"/>
      <c r="AE345" s="34"/>
      <c r="AR345" s="202" t="s">
        <v>455</v>
      </c>
      <c r="AT345" s="202" t="s">
        <v>184</v>
      </c>
      <c r="AU345" s="202" t="s">
        <v>81</v>
      </c>
      <c r="AY345" s="17" t="s">
        <v>181</v>
      </c>
      <c r="BE345" s="203">
        <f>IF(N345="základní",J345,0)</f>
        <v>0</v>
      </c>
      <c r="BF345" s="203">
        <f>IF(N345="snížená",J345,0)</f>
        <v>0</v>
      </c>
      <c r="BG345" s="203">
        <f>IF(N345="zákl. přenesená",J345,0)</f>
        <v>0</v>
      </c>
      <c r="BH345" s="203">
        <f>IF(N345="sníž. přenesená",J345,0)</f>
        <v>0</v>
      </c>
      <c r="BI345" s="203">
        <f>IF(N345="nulová",J345,0)</f>
        <v>0</v>
      </c>
      <c r="BJ345" s="17" t="s">
        <v>81</v>
      </c>
      <c r="BK345" s="203">
        <f>ROUND(I345*H345,2)</f>
        <v>0</v>
      </c>
      <c r="BL345" s="17" t="s">
        <v>455</v>
      </c>
      <c r="BM345" s="202" t="s">
        <v>456</v>
      </c>
    </row>
    <row r="346" spans="1:65" s="13" customFormat="1" x14ac:dyDescent="0.2">
      <c r="B346" s="204"/>
      <c r="C346" s="205"/>
      <c r="D346" s="206" t="s">
        <v>191</v>
      </c>
      <c r="E346" s="207" t="s">
        <v>1</v>
      </c>
      <c r="F346" s="208" t="s">
        <v>457</v>
      </c>
      <c r="G346" s="205"/>
      <c r="H346" s="209">
        <v>4000</v>
      </c>
      <c r="I346" s="210"/>
      <c r="J346" s="205"/>
      <c r="K346" s="205"/>
      <c r="L346" s="211"/>
      <c r="M346" s="212"/>
      <c r="N346" s="213"/>
      <c r="O346" s="213"/>
      <c r="P346" s="213"/>
      <c r="Q346" s="213"/>
      <c r="R346" s="213"/>
      <c r="S346" s="213"/>
      <c r="T346" s="214"/>
      <c r="AT346" s="215" t="s">
        <v>191</v>
      </c>
      <c r="AU346" s="215" t="s">
        <v>81</v>
      </c>
      <c r="AV346" s="13" t="s">
        <v>83</v>
      </c>
      <c r="AW346" s="13" t="s">
        <v>30</v>
      </c>
      <c r="AX346" s="13" t="s">
        <v>73</v>
      </c>
      <c r="AY346" s="215" t="s">
        <v>181</v>
      </c>
    </row>
    <row r="347" spans="1:65" s="14" customFormat="1" x14ac:dyDescent="0.2">
      <c r="B347" s="216"/>
      <c r="C347" s="217"/>
      <c r="D347" s="206" t="s">
        <v>191</v>
      </c>
      <c r="E347" s="218" t="s">
        <v>1</v>
      </c>
      <c r="F347" s="219" t="s">
        <v>193</v>
      </c>
      <c r="G347" s="217"/>
      <c r="H347" s="220">
        <v>4000</v>
      </c>
      <c r="I347" s="221"/>
      <c r="J347" s="217"/>
      <c r="K347" s="217"/>
      <c r="L347" s="222"/>
      <c r="M347" s="223"/>
      <c r="N347" s="224"/>
      <c r="O347" s="224"/>
      <c r="P347" s="224"/>
      <c r="Q347" s="224"/>
      <c r="R347" s="224"/>
      <c r="S347" s="224"/>
      <c r="T347" s="225"/>
      <c r="AT347" s="226" t="s">
        <v>191</v>
      </c>
      <c r="AU347" s="226" t="s">
        <v>81</v>
      </c>
      <c r="AV347" s="14" t="s">
        <v>189</v>
      </c>
      <c r="AW347" s="14" t="s">
        <v>30</v>
      </c>
      <c r="AX347" s="14" t="s">
        <v>81</v>
      </c>
      <c r="AY347" s="226" t="s">
        <v>181</v>
      </c>
    </row>
    <row r="348" spans="1:65" s="2" customFormat="1" ht="128.65" customHeight="1" x14ac:dyDescent="0.2">
      <c r="A348" s="34"/>
      <c r="B348" s="35"/>
      <c r="C348" s="191" t="s">
        <v>458</v>
      </c>
      <c r="D348" s="191" t="s">
        <v>184</v>
      </c>
      <c r="E348" s="192" t="s">
        <v>459</v>
      </c>
      <c r="F348" s="193" t="s">
        <v>460</v>
      </c>
      <c r="G348" s="194" t="s">
        <v>215</v>
      </c>
      <c r="H348" s="195">
        <v>7022.34</v>
      </c>
      <c r="I348" s="196"/>
      <c r="J348" s="197">
        <f>ROUND(I348*H348,2)</f>
        <v>0</v>
      </c>
      <c r="K348" s="193" t="s">
        <v>188</v>
      </c>
      <c r="L348" s="39"/>
      <c r="M348" s="198" t="s">
        <v>1</v>
      </c>
      <c r="N348" s="199" t="s">
        <v>38</v>
      </c>
      <c r="O348" s="71"/>
      <c r="P348" s="200">
        <f>O348*H348</f>
        <v>0</v>
      </c>
      <c r="Q348" s="200">
        <v>0</v>
      </c>
      <c r="R348" s="200">
        <f>Q348*H348</f>
        <v>0</v>
      </c>
      <c r="S348" s="200">
        <v>0</v>
      </c>
      <c r="T348" s="201">
        <f>S348*H348</f>
        <v>0</v>
      </c>
      <c r="U348" s="34"/>
      <c r="V348" s="34"/>
      <c r="W348" s="34"/>
      <c r="X348" s="34"/>
      <c r="Y348" s="34"/>
      <c r="Z348" s="34"/>
      <c r="AA348" s="34"/>
      <c r="AB348" s="34"/>
      <c r="AC348" s="34"/>
      <c r="AD348" s="34"/>
      <c r="AE348" s="34"/>
      <c r="AR348" s="202" t="s">
        <v>455</v>
      </c>
      <c r="AT348" s="202" t="s">
        <v>184</v>
      </c>
      <c r="AU348" s="202" t="s">
        <v>81</v>
      </c>
      <c r="AY348" s="17" t="s">
        <v>181</v>
      </c>
      <c r="BE348" s="203">
        <f>IF(N348="základní",J348,0)</f>
        <v>0</v>
      </c>
      <c r="BF348" s="203">
        <f>IF(N348="snížená",J348,0)</f>
        <v>0</v>
      </c>
      <c r="BG348" s="203">
        <f>IF(N348="zákl. přenesená",J348,0)</f>
        <v>0</v>
      </c>
      <c r="BH348" s="203">
        <f>IF(N348="sníž. přenesená",J348,0)</f>
        <v>0</v>
      </c>
      <c r="BI348" s="203">
        <f>IF(N348="nulová",J348,0)</f>
        <v>0</v>
      </c>
      <c r="BJ348" s="17" t="s">
        <v>81</v>
      </c>
      <c r="BK348" s="203">
        <f>ROUND(I348*H348,2)</f>
        <v>0</v>
      </c>
      <c r="BL348" s="17" t="s">
        <v>455</v>
      </c>
      <c r="BM348" s="202" t="s">
        <v>461</v>
      </c>
    </row>
    <row r="349" spans="1:65" s="13" customFormat="1" x14ac:dyDescent="0.2">
      <c r="B349" s="204"/>
      <c r="C349" s="205"/>
      <c r="D349" s="206" t="s">
        <v>191</v>
      </c>
      <c r="E349" s="207" t="s">
        <v>1</v>
      </c>
      <c r="F349" s="208" t="s">
        <v>462</v>
      </c>
      <c r="G349" s="205"/>
      <c r="H349" s="209">
        <v>7022.34</v>
      </c>
      <c r="I349" s="210"/>
      <c r="J349" s="205"/>
      <c r="K349" s="205"/>
      <c r="L349" s="211"/>
      <c r="M349" s="212"/>
      <c r="N349" s="213"/>
      <c r="O349" s="213"/>
      <c r="P349" s="213"/>
      <c r="Q349" s="213"/>
      <c r="R349" s="213"/>
      <c r="S349" s="213"/>
      <c r="T349" s="214"/>
      <c r="AT349" s="215" t="s">
        <v>191</v>
      </c>
      <c r="AU349" s="215" t="s">
        <v>81</v>
      </c>
      <c r="AV349" s="13" t="s">
        <v>83</v>
      </c>
      <c r="AW349" s="13" t="s">
        <v>30</v>
      </c>
      <c r="AX349" s="13" t="s">
        <v>73</v>
      </c>
      <c r="AY349" s="215" t="s">
        <v>181</v>
      </c>
    </row>
    <row r="350" spans="1:65" s="14" customFormat="1" x14ac:dyDescent="0.2">
      <c r="B350" s="216"/>
      <c r="C350" s="217"/>
      <c r="D350" s="206" t="s">
        <v>191</v>
      </c>
      <c r="E350" s="218" t="s">
        <v>1</v>
      </c>
      <c r="F350" s="219" t="s">
        <v>193</v>
      </c>
      <c r="G350" s="217"/>
      <c r="H350" s="220">
        <v>7022.34</v>
      </c>
      <c r="I350" s="221"/>
      <c r="J350" s="217"/>
      <c r="K350" s="217"/>
      <c r="L350" s="222"/>
      <c r="M350" s="223"/>
      <c r="N350" s="224"/>
      <c r="O350" s="224"/>
      <c r="P350" s="224"/>
      <c r="Q350" s="224"/>
      <c r="R350" s="224"/>
      <c r="S350" s="224"/>
      <c r="T350" s="225"/>
      <c r="AT350" s="226" t="s">
        <v>191</v>
      </c>
      <c r="AU350" s="226" t="s">
        <v>81</v>
      </c>
      <c r="AV350" s="14" t="s">
        <v>189</v>
      </c>
      <c r="AW350" s="14" t="s">
        <v>30</v>
      </c>
      <c r="AX350" s="14" t="s">
        <v>81</v>
      </c>
      <c r="AY350" s="226" t="s">
        <v>181</v>
      </c>
    </row>
    <row r="351" spans="1:65" s="2" customFormat="1" ht="156.75" customHeight="1" x14ac:dyDescent="0.2">
      <c r="A351" s="34"/>
      <c r="B351" s="35"/>
      <c r="C351" s="191" t="s">
        <v>463</v>
      </c>
      <c r="D351" s="191" t="s">
        <v>184</v>
      </c>
      <c r="E351" s="192" t="s">
        <v>464</v>
      </c>
      <c r="F351" s="193" t="s">
        <v>465</v>
      </c>
      <c r="G351" s="194" t="s">
        <v>215</v>
      </c>
      <c r="H351" s="195">
        <v>128.42500000000001</v>
      </c>
      <c r="I351" s="196"/>
      <c r="J351" s="197">
        <f>ROUND(I351*H351,2)</f>
        <v>0</v>
      </c>
      <c r="K351" s="193" t="s">
        <v>188</v>
      </c>
      <c r="L351" s="39"/>
      <c r="M351" s="198" t="s">
        <v>1</v>
      </c>
      <c r="N351" s="199" t="s">
        <v>38</v>
      </c>
      <c r="O351" s="71"/>
      <c r="P351" s="200">
        <f>O351*H351</f>
        <v>0</v>
      </c>
      <c r="Q351" s="200">
        <v>0</v>
      </c>
      <c r="R351" s="200">
        <f>Q351*H351</f>
        <v>0</v>
      </c>
      <c r="S351" s="200">
        <v>0</v>
      </c>
      <c r="T351" s="201">
        <f>S351*H351</f>
        <v>0</v>
      </c>
      <c r="U351" s="34"/>
      <c r="V351" s="34"/>
      <c r="W351" s="34"/>
      <c r="X351" s="34"/>
      <c r="Y351" s="34"/>
      <c r="Z351" s="34"/>
      <c r="AA351" s="34"/>
      <c r="AB351" s="34"/>
      <c r="AC351" s="34"/>
      <c r="AD351" s="34"/>
      <c r="AE351" s="34"/>
      <c r="AR351" s="202" t="s">
        <v>455</v>
      </c>
      <c r="AT351" s="202" t="s">
        <v>184</v>
      </c>
      <c r="AU351" s="202" t="s">
        <v>81</v>
      </c>
      <c r="AY351" s="17" t="s">
        <v>181</v>
      </c>
      <c r="BE351" s="203">
        <f>IF(N351="základní",J351,0)</f>
        <v>0</v>
      </c>
      <c r="BF351" s="203">
        <f>IF(N351="snížená",J351,0)</f>
        <v>0</v>
      </c>
      <c r="BG351" s="203">
        <f>IF(N351="zákl. přenesená",J351,0)</f>
        <v>0</v>
      </c>
      <c r="BH351" s="203">
        <f>IF(N351="sníž. přenesená",J351,0)</f>
        <v>0</v>
      </c>
      <c r="BI351" s="203">
        <f>IF(N351="nulová",J351,0)</f>
        <v>0</v>
      </c>
      <c r="BJ351" s="17" t="s">
        <v>81</v>
      </c>
      <c r="BK351" s="203">
        <f>ROUND(I351*H351,2)</f>
        <v>0</v>
      </c>
      <c r="BL351" s="17" t="s">
        <v>455</v>
      </c>
      <c r="BM351" s="202" t="s">
        <v>466</v>
      </c>
    </row>
    <row r="352" spans="1:65" s="13" customFormat="1" x14ac:dyDescent="0.2">
      <c r="B352" s="204"/>
      <c r="C352" s="205"/>
      <c r="D352" s="206" t="s">
        <v>191</v>
      </c>
      <c r="E352" s="207" t="s">
        <v>1</v>
      </c>
      <c r="F352" s="208" t="s">
        <v>467</v>
      </c>
      <c r="G352" s="205"/>
      <c r="H352" s="209">
        <v>38.424999999999997</v>
      </c>
      <c r="I352" s="210"/>
      <c r="J352" s="205"/>
      <c r="K352" s="205"/>
      <c r="L352" s="211"/>
      <c r="M352" s="212"/>
      <c r="N352" s="213"/>
      <c r="O352" s="213"/>
      <c r="P352" s="213"/>
      <c r="Q352" s="213"/>
      <c r="R352" s="213"/>
      <c r="S352" s="213"/>
      <c r="T352" s="214"/>
      <c r="AT352" s="215" t="s">
        <v>191</v>
      </c>
      <c r="AU352" s="215" t="s">
        <v>81</v>
      </c>
      <c r="AV352" s="13" t="s">
        <v>83</v>
      </c>
      <c r="AW352" s="13" t="s">
        <v>30</v>
      </c>
      <c r="AX352" s="13" t="s">
        <v>73</v>
      </c>
      <c r="AY352" s="215" t="s">
        <v>181</v>
      </c>
    </row>
    <row r="353" spans="1:65" s="13" customFormat="1" x14ac:dyDescent="0.2">
      <c r="B353" s="204"/>
      <c r="C353" s="205"/>
      <c r="D353" s="206" t="s">
        <v>191</v>
      </c>
      <c r="E353" s="207" t="s">
        <v>1</v>
      </c>
      <c r="F353" s="208" t="s">
        <v>468</v>
      </c>
      <c r="G353" s="205"/>
      <c r="H353" s="209">
        <v>90</v>
      </c>
      <c r="I353" s="210"/>
      <c r="J353" s="205"/>
      <c r="K353" s="205"/>
      <c r="L353" s="211"/>
      <c r="M353" s="212"/>
      <c r="N353" s="213"/>
      <c r="O353" s="213"/>
      <c r="P353" s="213"/>
      <c r="Q353" s="213"/>
      <c r="R353" s="213"/>
      <c r="S353" s="213"/>
      <c r="T353" s="214"/>
      <c r="AT353" s="215" t="s">
        <v>191</v>
      </c>
      <c r="AU353" s="215" t="s">
        <v>81</v>
      </c>
      <c r="AV353" s="13" t="s">
        <v>83</v>
      </c>
      <c r="AW353" s="13" t="s">
        <v>30</v>
      </c>
      <c r="AX353" s="13" t="s">
        <v>73</v>
      </c>
      <c r="AY353" s="215" t="s">
        <v>181</v>
      </c>
    </row>
    <row r="354" spans="1:65" s="14" customFormat="1" x14ac:dyDescent="0.2">
      <c r="B354" s="216"/>
      <c r="C354" s="217"/>
      <c r="D354" s="206" t="s">
        <v>191</v>
      </c>
      <c r="E354" s="218" t="s">
        <v>1</v>
      </c>
      <c r="F354" s="219" t="s">
        <v>193</v>
      </c>
      <c r="G354" s="217"/>
      <c r="H354" s="220">
        <v>128.42500000000001</v>
      </c>
      <c r="I354" s="221"/>
      <c r="J354" s="217"/>
      <c r="K354" s="217"/>
      <c r="L354" s="222"/>
      <c r="M354" s="223"/>
      <c r="N354" s="224"/>
      <c r="O354" s="224"/>
      <c r="P354" s="224"/>
      <c r="Q354" s="224"/>
      <c r="R354" s="224"/>
      <c r="S354" s="224"/>
      <c r="T354" s="225"/>
      <c r="AT354" s="226" t="s">
        <v>191</v>
      </c>
      <c r="AU354" s="226" t="s">
        <v>81</v>
      </c>
      <c r="AV354" s="14" t="s">
        <v>189</v>
      </c>
      <c r="AW354" s="14" t="s">
        <v>30</v>
      </c>
      <c r="AX354" s="14" t="s">
        <v>81</v>
      </c>
      <c r="AY354" s="226" t="s">
        <v>181</v>
      </c>
    </row>
    <row r="355" spans="1:65" s="2" customFormat="1" ht="156.75" customHeight="1" x14ac:dyDescent="0.2">
      <c r="A355" s="34"/>
      <c r="B355" s="35"/>
      <c r="C355" s="191" t="s">
        <v>469</v>
      </c>
      <c r="D355" s="191" t="s">
        <v>184</v>
      </c>
      <c r="E355" s="192" t="s">
        <v>470</v>
      </c>
      <c r="F355" s="193" t="s">
        <v>471</v>
      </c>
      <c r="G355" s="194" t="s">
        <v>215</v>
      </c>
      <c r="H355" s="195">
        <v>156.29499999999999</v>
      </c>
      <c r="I355" s="196"/>
      <c r="J355" s="197">
        <f>ROUND(I355*H355,2)</f>
        <v>0</v>
      </c>
      <c r="K355" s="193" t="s">
        <v>188</v>
      </c>
      <c r="L355" s="39"/>
      <c r="M355" s="198" t="s">
        <v>1</v>
      </c>
      <c r="N355" s="199" t="s">
        <v>38</v>
      </c>
      <c r="O355" s="71"/>
      <c r="P355" s="200">
        <f>O355*H355</f>
        <v>0</v>
      </c>
      <c r="Q355" s="200">
        <v>0</v>
      </c>
      <c r="R355" s="200">
        <f>Q355*H355</f>
        <v>0</v>
      </c>
      <c r="S355" s="200">
        <v>0</v>
      </c>
      <c r="T355" s="201">
        <f>S355*H355</f>
        <v>0</v>
      </c>
      <c r="U355" s="34"/>
      <c r="V355" s="34"/>
      <c r="W355" s="34"/>
      <c r="X355" s="34"/>
      <c r="Y355" s="34"/>
      <c r="Z355" s="34"/>
      <c r="AA355" s="34"/>
      <c r="AB355" s="34"/>
      <c r="AC355" s="34"/>
      <c r="AD355" s="34"/>
      <c r="AE355" s="34"/>
      <c r="AR355" s="202" t="s">
        <v>455</v>
      </c>
      <c r="AT355" s="202" t="s">
        <v>184</v>
      </c>
      <c r="AU355" s="202" t="s">
        <v>81</v>
      </c>
      <c r="AY355" s="17" t="s">
        <v>181</v>
      </c>
      <c r="BE355" s="203">
        <f>IF(N355="základní",J355,0)</f>
        <v>0</v>
      </c>
      <c r="BF355" s="203">
        <f>IF(N355="snížená",J355,0)</f>
        <v>0</v>
      </c>
      <c r="BG355" s="203">
        <f>IF(N355="zákl. přenesená",J355,0)</f>
        <v>0</v>
      </c>
      <c r="BH355" s="203">
        <f>IF(N355="sníž. přenesená",J355,0)</f>
        <v>0</v>
      </c>
      <c r="BI355" s="203">
        <f>IF(N355="nulová",J355,0)</f>
        <v>0</v>
      </c>
      <c r="BJ355" s="17" t="s">
        <v>81</v>
      </c>
      <c r="BK355" s="203">
        <f>ROUND(I355*H355,2)</f>
        <v>0</v>
      </c>
      <c r="BL355" s="17" t="s">
        <v>455</v>
      </c>
      <c r="BM355" s="202" t="s">
        <v>472</v>
      </c>
    </row>
    <row r="356" spans="1:65" s="13" customFormat="1" x14ac:dyDescent="0.2">
      <c r="B356" s="204"/>
      <c r="C356" s="205"/>
      <c r="D356" s="206" t="s">
        <v>191</v>
      </c>
      <c r="E356" s="207" t="s">
        <v>1</v>
      </c>
      <c r="F356" s="208" t="s">
        <v>473</v>
      </c>
      <c r="G356" s="205"/>
      <c r="H356" s="209">
        <v>154.035</v>
      </c>
      <c r="I356" s="210"/>
      <c r="J356" s="205"/>
      <c r="K356" s="205"/>
      <c r="L356" s="211"/>
      <c r="M356" s="212"/>
      <c r="N356" s="213"/>
      <c r="O356" s="213"/>
      <c r="P356" s="213"/>
      <c r="Q356" s="213"/>
      <c r="R356" s="213"/>
      <c r="S356" s="213"/>
      <c r="T356" s="214"/>
      <c r="AT356" s="215" t="s">
        <v>191</v>
      </c>
      <c r="AU356" s="215" t="s">
        <v>81</v>
      </c>
      <c r="AV356" s="13" t="s">
        <v>83</v>
      </c>
      <c r="AW356" s="13" t="s">
        <v>30</v>
      </c>
      <c r="AX356" s="13" t="s">
        <v>73</v>
      </c>
      <c r="AY356" s="215" t="s">
        <v>181</v>
      </c>
    </row>
    <row r="357" spans="1:65" s="13" customFormat="1" x14ac:dyDescent="0.2">
      <c r="B357" s="204"/>
      <c r="C357" s="205"/>
      <c r="D357" s="206" t="s">
        <v>191</v>
      </c>
      <c r="E357" s="207" t="s">
        <v>1</v>
      </c>
      <c r="F357" s="208" t="s">
        <v>474</v>
      </c>
      <c r="G357" s="205"/>
      <c r="H357" s="209">
        <v>2.2599999999999998</v>
      </c>
      <c r="I357" s="210"/>
      <c r="J357" s="205"/>
      <c r="K357" s="205"/>
      <c r="L357" s="211"/>
      <c r="M357" s="212"/>
      <c r="N357" s="213"/>
      <c r="O357" s="213"/>
      <c r="P357" s="213"/>
      <c r="Q357" s="213"/>
      <c r="R357" s="213"/>
      <c r="S357" s="213"/>
      <c r="T357" s="214"/>
      <c r="AT357" s="215" t="s">
        <v>191</v>
      </c>
      <c r="AU357" s="215" t="s">
        <v>81</v>
      </c>
      <c r="AV357" s="13" t="s">
        <v>83</v>
      </c>
      <c r="AW357" s="13" t="s">
        <v>30</v>
      </c>
      <c r="AX357" s="13" t="s">
        <v>73</v>
      </c>
      <c r="AY357" s="215" t="s">
        <v>181</v>
      </c>
    </row>
    <row r="358" spans="1:65" s="14" customFormat="1" x14ac:dyDescent="0.2">
      <c r="B358" s="216"/>
      <c r="C358" s="217"/>
      <c r="D358" s="206" t="s">
        <v>191</v>
      </c>
      <c r="E358" s="218" t="s">
        <v>1</v>
      </c>
      <c r="F358" s="219" t="s">
        <v>193</v>
      </c>
      <c r="G358" s="217"/>
      <c r="H358" s="220">
        <v>156.29499999999999</v>
      </c>
      <c r="I358" s="221"/>
      <c r="J358" s="217"/>
      <c r="K358" s="217"/>
      <c r="L358" s="222"/>
      <c r="M358" s="223"/>
      <c r="N358" s="224"/>
      <c r="O358" s="224"/>
      <c r="P358" s="224"/>
      <c r="Q358" s="224"/>
      <c r="R358" s="224"/>
      <c r="S358" s="224"/>
      <c r="T358" s="225"/>
      <c r="AT358" s="226" t="s">
        <v>191</v>
      </c>
      <c r="AU358" s="226" t="s">
        <v>81</v>
      </c>
      <c r="AV358" s="14" t="s">
        <v>189</v>
      </c>
      <c r="AW358" s="14" t="s">
        <v>30</v>
      </c>
      <c r="AX358" s="14" t="s">
        <v>81</v>
      </c>
      <c r="AY358" s="226" t="s">
        <v>181</v>
      </c>
    </row>
    <row r="359" spans="1:65" s="2" customFormat="1" ht="168" customHeight="1" x14ac:dyDescent="0.2">
      <c r="A359" s="34"/>
      <c r="B359" s="35"/>
      <c r="C359" s="191" t="s">
        <v>475</v>
      </c>
      <c r="D359" s="191" t="s">
        <v>184</v>
      </c>
      <c r="E359" s="192" t="s">
        <v>476</v>
      </c>
      <c r="F359" s="193" t="s">
        <v>477</v>
      </c>
      <c r="G359" s="194" t="s">
        <v>215</v>
      </c>
      <c r="H359" s="195">
        <v>349.68099999999998</v>
      </c>
      <c r="I359" s="196"/>
      <c r="J359" s="197">
        <f>ROUND(I359*H359,2)</f>
        <v>0</v>
      </c>
      <c r="K359" s="193" t="s">
        <v>188</v>
      </c>
      <c r="L359" s="39"/>
      <c r="M359" s="198" t="s">
        <v>1</v>
      </c>
      <c r="N359" s="199" t="s">
        <v>38</v>
      </c>
      <c r="O359" s="71"/>
      <c r="P359" s="200">
        <f>O359*H359</f>
        <v>0</v>
      </c>
      <c r="Q359" s="200">
        <v>0</v>
      </c>
      <c r="R359" s="200">
        <f>Q359*H359</f>
        <v>0</v>
      </c>
      <c r="S359" s="200">
        <v>0</v>
      </c>
      <c r="T359" s="201">
        <f>S359*H359</f>
        <v>0</v>
      </c>
      <c r="U359" s="34"/>
      <c r="V359" s="34"/>
      <c r="W359" s="34"/>
      <c r="X359" s="34"/>
      <c r="Y359" s="34"/>
      <c r="Z359" s="34"/>
      <c r="AA359" s="34"/>
      <c r="AB359" s="34"/>
      <c r="AC359" s="34"/>
      <c r="AD359" s="34"/>
      <c r="AE359" s="34"/>
      <c r="AR359" s="202" t="s">
        <v>455</v>
      </c>
      <c r="AT359" s="202" t="s">
        <v>184</v>
      </c>
      <c r="AU359" s="202" t="s">
        <v>81</v>
      </c>
      <c r="AY359" s="17" t="s">
        <v>181</v>
      </c>
      <c r="BE359" s="203">
        <f>IF(N359="základní",J359,0)</f>
        <v>0</v>
      </c>
      <c r="BF359" s="203">
        <f>IF(N359="snížená",J359,0)</f>
        <v>0</v>
      </c>
      <c r="BG359" s="203">
        <f>IF(N359="zákl. přenesená",J359,0)</f>
        <v>0</v>
      </c>
      <c r="BH359" s="203">
        <f>IF(N359="sníž. přenesená",J359,0)</f>
        <v>0</v>
      </c>
      <c r="BI359" s="203">
        <f>IF(N359="nulová",J359,0)</f>
        <v>0</v>
      </c>
      <c r="BJ359" s="17" t="s">
        <v>81</v>
      </c>
      <c r="BK359" s="203">
        <f>ROUND(I359*H359,2)</f>
        <v>0</v>
      </c>
      <c r="BL359" s="17" t="s">
        <v>455</v>
      </c>
      <c r="BM359" s="202" t="s">
        <v>478</v>
      </c>
    </row>
    <row r="360" spans="1:65" s="13" customFormat="1" x14ac:dyDescent="0.2">
      <c r="B360" s="204"/>
      <c r="C360" s="205"/>
      <c r="D360" s="206" t="s">
        <v>191</v>
      </c>
      <c r="E360" s="207" t="s">
        <v>1</v>
      </c>
      <c r="F360" s="208" t="s">
        <v>479</v>
      </c>
      <c r="G360" s="205"/>
      <c r="H360" s="209">
        <v>349.68099999999998</v>
      </c>
      <c r="I360" s="210"/>
      <c r="J360" s="205"/>
      <c r="K360" s="205"/>
      <c r="L360" s="211"/>
      <c r="M360" s="212"/>
      <c r="N360" s="213"/>
      <c r="O360" s="213"/>
      <c r="P360" s="213"/>
      <c r="Q360" s="213"/>
      <c r="R360" s="213"/>
      <c r="S360" s="213"/>
      <c r="T360" s="214"/>
      <c r="AT360" s="215" t="s">
        <v>191</v>
      </c>
      <c r="AU360" s="215" t="s">
        <v>81</v>
      </c>
      <c r="AV360" s="13" t="s">
        <v>83</v>
      </c>
      <c r="AW360" s="13" t="s">
        <v>30</v>
      </c>
      <c r="AX360" s="13" t="s">
        <v>73</v>
      </c>
      <c r="AY360" s="215" t="s">
        <v>181</v>
      </c>
    </row>
    <row r="361" spans="1:65" s="14" customFormat="1" x14ac:dyDescent="0.2">
      <c r="B361" s="216"/>
      <c r="C361" s="217"/>
      <c r="D361" s="206" t="s">
        <v>191</v>
      </c>
      <c r="E361" s="218" t="s">
        <v>1</v>
      </c>
      <c r="F361" s="219" t="s">
        <v>193</v>
      </c>
      <c r="G361" s="217"/>
      <c r="H361" s="220">
        <v>349.68099999999998</v>
      </c>
      <c r="I361" s="221"/>
      <c r="J361" s="217"/>
      <c r="K361" s="217"/>
      <c r="L361" s="222"/>
      <c r="M361" s="223"/>
      <c r="N361" s="224"/>
      <c r="O361" s="224"/>
      <c r="P361" s="224"/>
      <c r="Q361" s="224"/>
      <c r="R361" s="224"/>
      <c r="S361" s="224"/>
      <c r="T361" s="225"/>
      <c r="AT361" s="226" t="s">
        <v>191</v>
      </c>
      <c r="AU361" s="226" t="s">
        <v>81</v>
      </c>
      <c r="AV361" s="14" t="s">
        <v>189</v>
      </c>
      <c r="AW361" s="14" t="s">
        <v>30</v>
      </c>
      <c r="AX361" s="14" t="s">
        <v>81</v>
      </c>
      <c r="AY361" s="226" t="s">
        <v>181</v>
      </c>
    </row>
    <row r="362" spans="1:65" s="2" customFormat="1" ht="90" customHeight="1" x14ac:dyDescent="0.2">
      <c r="A362" s="34"/>
      <c r="B362" s="35"/>
      <c r="C362" s="191" t="s">
        <v>480</v>
      </c>
      <c r="D362" s="191" t="s">
        <v>184</v>
      </c>
      <c r="E362" s="192" t="s">
        <v>481</v>
      </c>
      <c r="F362" s="193" t="s">
        <v>482</v>
      </c>
      <c r="G362" s="194" t="s">
        <v>215</v>
      </c>
      <c r="H362" s="195">
        <v>2.2599999999999998</v>
      </c>
      <c r="I362" s="196"/>
      <c r="J362" s="197">
        <f>ROUND(I362*H362,2)</f>
        <v>0</v>
      </c>
      <c r="K362" s="193" t="s">
        <v>188</v>
      </c>
      <c r="L362" s="39"/>
      <c r="M362" s="198" t="s">
        <v>1</v>
      </c>
      <c r="N362" s="199" t="s">
        <v>38</v>
      </c>
      <c r="O362" s="71"/>
      <c r="P362" s="200">
        <f>O362*H362</f>
        <v>0</v>
      </c>
      <c r="Q362" s="200">
        <v>0</v>
      </c>
      <c r="R362" s="200">
        <f>Q362*H362</f>
        <v>0</v>
      </c>
      <c r="S362" s="200">
        <v>0</v>
      </c>
      <c r="T362" s="201">
        <f>S362*H362</f>
        <v>0</v>
      </c>
      <c r="U362" s="34"/>
      <c r="V362" s="34"/>
      <c r="W362" s="34"/>
      <c r="X362" s="34"/>
      <c r="Y362" s="34"/>
      <c r="Z362" s="34"/>
      <c r="AA362" s="34"/>
      <c r="AB362" s="34"/>
      <c r="AC362" s="34"/>
      <c r="AD362" s="34"/>
      <c r="AE362" s="34"/>
      <c r="AR362" s="202" t="s">
        <v>455</v>
      </c>
      <c r="AT362" s="202" t="s">
        <v>184</v>
      </c>
      <c r="AU362" s="202" t="s">
        <v>81</v>
      </c>
      <c r="AY362" s="17" t="s">
        <v>181</v>
      </c>
      <c r="BE362" s="203">
        <f>IF(N362="základní",J362,0)</f>
        <v>0</v>
      </c>
      <c r="BF362" s="203">
        <f>IF(N362="snížená",J362,0)</f>
        <v>0</v>
      </c>
      <c r="BG362" s="203">
        <f>IF(N362="zákl. přenesená",J362,0)</f>
        <v>0</v>
      </c>
      <c r="BH362" s="203">
        <f>IF(N362="sníž. přenesená",J362,0)</f>
        <v>0</v>
      </c>
      <c r="BI362" s="203">
        <f>IF(N362="nulová",J362,0)</f>
        <v>0</v>
      </c>
      <c r="BJ362" s="17" t="s">
        <v>81</v>
      </c>
      <c r="BK362" s="203">
        <f>ROUND(I362*H362,2)</f>
        <v>0</v>
      </c>
      <c r="BL362" s="17" t="s">
        <v>455</v>
      </c>
      <c r="BM362" s="202" t="s">
        <v>483</v>
      </c>
    </row>
    <row r="363" spans="1:65" s="13" customFormat="1" x14ac:dyDescent="0.2">
      <c r="B363" s="204"/>
      <c r="C363" s="205"/>
      <c r="D363" s="206" t="s">
        <v>191</v>
      </c>
      <c r="E363" s="207" t="s">
        <v>1</v>
      </c>
      <c r="F363" s="208" t="s">
        <v>484</v>
      </c>
      <c r="G363" s="205"/>
      <c r="H363" s="209">
        <v>2.2599999999999998</v>
      </c>
      <c r="I363" s="210"/>
      <c r="J363" s="205"/>
      <c r="K363" s="205"/>
      <c r="L363" s="211"/>
      <c r="M363" s="212"/>
      <c r="N363" s="213"/>
      <c r="O363" s="213"/>
      <c r="P363" s="213"/>
      <c r="Q363" s="213"/>
      <c r="R363" s="213"/>
      <c r="S363" s="213"/>
      <c r="T363" s="214"/>
      <c r="AT363" s="215" t="s">
        <v>191</v>
      </c>
      <c r="AU363" s="215" t="s">
        <v>81</v>
      </c>
      <c r="AV363" s="13" t="s">
        <v>83</v>
      </c>
      <c r="AW363" s="13" t="s">
        <v>30</v>
      </c>
      <c r="AX363" s="13" t="s">
        <v>73</v>
      </c>
      <c r="AY363" s="215" t="s">
        <v>181</v>
      </c>
    </row>
    <row r="364" spans="1:65" s="14" customFormat="1" x14ac:dyDescent="0.2">
      <c r="B364" s="216"/>
      <c r="C364" s="217"/>
      <c r="D364" s="206" t="s">
        <v>191</v>
      </c>
      <c r="E364" s="218" t="s">
        <v>1</v>
      </c>
      <c r="F364" s="219" t="s">
        <v>193</v>
      </c>
      <c r="G364" s="217"/>
      <c r="H364" s="220">
        <v>2.2599999999999998</v>
      </c>
      <c r="I364" s="221"/>
      <c r="J364" s="217"/>
      <c r="K364" s="217"/>
      <c r="L364" s="222"/>
      <c r="M364" s="247"/>
      <c r="N364" s="248"/>
      <c r="O364" s="248"/>
      <c r="P364" s="248"/>
      <c r="Q364" s="248"/>
      <c r="R364" s="248"/>
      <c r="S364" s="248"/>
      <c r="T364" s="249"/>
      <c r="AT364" s="226" t="s">
        <v>191</v>
      </c>
      <c r="AU364" s="226" t="s">
        <v>81</v>
      </c>
      <c r="AV364" s="14" t="s">
        <v>189</v>
      </c>
      <c r="AW364" s="14" t="s">
        <v>30</v>
      </c>
      <c r="AX364" s="14" t="s">
        <v>81</v>
      </c>
      <c r="AY364" s="226" t="s">
        <v>181</v>
      </c>
    </row>
    <row r="365" spans="1:65" s="2" customFormat="1" ht="6.95" customHeight="1" x14ac:dyDescent="0.2">
      <c r="A365" s="34"/>
      <c r="B365" s="54"/>
      <c r="C365" s="55"/>
      <c r="D365" s="55"/>
      <c r="E365" s="55"/>
      <c r="F365" s="55"/>
      <c r="G365" s="55"/>
      <c r="H365" s="55"/>
      <c r="I365" s="55"/>
      <c r="J365" s="55"/>
      <c r="K365" s="55"/>
      <c r="L365" s="39"/>
      <c r="M365" s="34"/>
      <c r="O365" s="34"/>
      <c r="P365" s="34"/>
      <c r="Q365" s="34"/>
      <c r="R365" s="34"/>
      <c r="S365" s="34"/>
      <c r="T365" s="34"/>
      <c r="U365" s="34"/>
      <c r="V365" s="34"/>
      <c r="W365" s="34"/>
      <c r="X365" s="34"/>
      <c r="Y365" s="34"/>
      <c r="Z365" s="34"/>
      <c r="AA365" s="34"/>
      <c r="AB365" s="34"/>
      <c r="AC365" s="34"/>
      <c r="AD365" s="34"/>
      <c r="AE365" s="34"/>
    </row>
  </sheetData>
  <sheetProtection algorithmName="SHA-512" hashValue="NLw7hsyAlz1/Bz1jmq9yKS9DjlTWrxEuMKfW6YSTGc0FqFT1QacujjC/WguDH59Rgez1K3DSISnq69Kaf0zCsA==" saltValue="FgUQCtzAfbO/9Cbnwvf7UQ==" spinCount="100000" sheet="1" formatColumns="0" formatRows="0" autoFilter="0"/>
  <autoFilter ref="C118:K364" xr:uid="{00000000-0009-0000-0000-000001000000}"/>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2:BM135"/>
  <sheetViews>
    <sheetView showGridLines="0" topLeftCell="A121" workbookViewId="0">
      <selection activeCell="K128" sqref="K128"/>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95"/>
      <c r="M2" s="295"/>
      <c r="N2" s="295"/>
      <c r="O2" s="295"/>
      <c r="P2" s="295"/>
      <c r="Q2" s="295"/>
      <c r="R2" s="295"/>
      <c r="S2" s="295"/>
      <c r="T2" s="295"/>
      <c r="U2" s="295"/>
      <c r="V2" s="295"/>
      <c r="AT2" s="17" t="s">
        <v>145</v>
      </c>
    </row>
    <row r="3" spans="1:46" s="1" customFormat="1" ht="6.95" customHeight="1" x14ac:dyDescent="0.2">
      <c r="B3" s="115"/>
      <c r="C3" s="116"/>
      <c r="D3" s="116"/>
      <c r="E3" s="116"/>
      <c r="F3" s="116"/>
      <c r="G3" s="116"/>
      <c r="H3" s="116"/>
      <c r="I3" s="116"/>
      <c r="J3" s="116"/>
      <c r="K3" s="116"/>
      <c r="L3" s="20"/>
      <c r="AT3" s="17" t="s">
        <v>83</v>
      </c>
    </row>
    <row r="4" spans="1:46" s="1" customFormat="1" ht="24.95" customHeight="1" x14ac:dyDescent="0.2">
      <c r="B4" s="20"/>
      <c r="D4" s="117" t="s">
        <v>155</v>
      </c>
      <c r="L4" s="20"/>
      <c r="M4" s="118" t="s">
        <v>10</v>
      </c>
      <c r="AT4" s="17" t="s">
        <v>4</v>
      </c>
    </row>
    <row r="5" spans="1:46" s="1" customFormat="1" ht="6.95" customHeight="1" x14ac:dyDescent="0.2">
      <c r="B5" s="20"/>
      <c r="L5" s="20"/>
    </row>
    <row r="6" spans="1:46" s="1" customFormat="1" ht="12" customHeight="1" x14ac:dyDescent="0.2">
      <c r="B6" s="20"/>
      <c r="D6" s="119" t="s">
        <v>16</v>
      </c>
      <c r="L6" s="20"/>
    </row>
    <row r="7" spans="1:46" s="1" customFormat="1" ht="16.5" customHeight="1" x14ac:dyDescent="0.2">
      <c r="B7" s="20"/>
      <c r="E7" s="311" t="str">
        <f>'Rekapitulace stavby'!K6</f>
        <v>16 -Oprava trati v úseku Praha Smíchov - Beroun Závodí</v>
      </c>
      <c r="F7" s="312"/>
      <c r="G7" s="312"/>
      <c r="H7" s="312"/>
      <c r="L7" s="20"/>
    </row>
    <row r="8" spans="1:46" s="1" customFormat="1" ht="12" customHeight="1" x14ac:dyDescent="0.2">
      <c r="B8" s="20"/>
      <c r="D8" s="119" t="s">
        <v>156</v>
      </c>
      <c r="L8" s="20"/>
    </row>
    <row r="9" spans="1:46" s="2" customFormat="1" ht="16.5" customHeight="1" x14ac:dyDescent="0.2">
      <c r="A9" s="34"/>
      <c r="B9" s="39"/>
      <c r="C9" s="34"/>
      <c r="D9" s="34"/>
      <c r="E9" s="311" t="s">
        <v>1277</v>
      </c>
      <c r="F9" s="314"/>
      <c r="G9" s="314"/>
      <c r="H9" s="314"/>
      <c r="I9" s="34"/>
      <c r="J9" s="34"/>
      <c r="K9" s="34"/>
      <c r="L9" s="51"/>
      <c r="S9" s="34"/>
      <c r="T9" s="34"/>
      <c r="U9" s="34"/>
      <c r="V9" s="34"/>
      <c r="W9" s="34"/>
      <c r="X9" s="34"/>
      <c r="Y9" s="34"/>
      <c r="Z9" s="34"/>
      <c r="AA9" s="34"/>
      <c r="AB9" s="34"/>
      <c r="AC9" s="34"/>
      <c r="AD9" s="34"/>
      <c r="AE9" s="34"/>
    </row>
    <row r="10" spans="1:46" s="2" customFormat="1" ht="12" customHeight="1" x14ac:dyDescent="0.2">
      <c r="A10" s="34"/>
      <c r="B10" s="39"/>
      <c r="C10" s="34"/>
      <c r="D10" s="119" t="s">
        <v>486</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x14ac:dyDescent="0.2">
      <c r="A11" s="34"/>
      <c r="B11" s="39"/>
      <c r="C11" s="34"/>
      <c r="D11" s="34"/>
      <c r="E11" s="313" t="s">
        <v>1297</v>
      </c>
      <c r="F11" s="314"/>
      <c r="G11" s="314"/>
      <c r="H11" s="314"/>
      <c r="I11" s="34"/>
      <c r="J11" s="34"/>
      <c r="K11" s="34"/>
      <c r="L11" s="51"/>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x14ac:dyDescent="0.2">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x14ac:dyDescent="0.2">
      <c r="A14" s="34"/>
      <c r="B14" s="39"/>
      <c r="C14" s="34"/>
      <c r="D14" s="119" t="s">
        <v>20</v>
      </c>
      <c r="E14" s="34"/>
      <c r="F14" s="110" t="s">
        <v>21</v>
      </c>
      <c r="G14" s="34"/>
      <c r="H14" s="34"/>
      <c r="I14" s="119" t="s">
        <v>22</v>
      </c>
      <c r="J14" s="120" t="str">
        <f>'Rekapitulace stavby'!AN8</f>
        <v>4. 4. 2022</v>
      </c>
      <c r="K14" s="34"/>
      <c r="L14" s="51"/>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x14ac:dyDescent="0.2">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customHeight="1" x14ac:dyDescent="0.2">
      <c r="A17" s="34"/>
      <c r="B17" s="39"/>
      <c r="C17" s="34"/>
      <c r="D17" s="34"/>
      <c r="E17" s="110" t="str">
        <f>IF('Rekapitulace stavby'!E11="","",'Rekapitulace stavby'!E11)</f>
        <v xml:space="preserve"> </v>
      </c>
      <c r="F17" s="34"/>
      <c r="G17" s="34"/>
      <c r="H17" s="34"/>
      <c r="I17" s="119" t="s">
        <v>26</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x14ac:dyDescent="0.2">
      <c r="A19" s="34"/>
      <c r="B19" s="39"/>
      <c r="C19" s="34"/>
      <c r="D19" s="119" t="s">
        <v>27</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x14ac:dyDescent="0.2">
      <c r="A20" s="34"/>
      <c r="B20" s="39"/>
      <c r="C20" s="34"/>
      <c r="D20" s="34"/>
      <c r="E20" s="315" t="str">
        <f>'Rekapitulace stavby'!E14</f>
        <v>Vyplň údaj</v>
      </c>
      <c r="F20" s="316"/>
      <c r="G20" s="316"/>
      <c r="H20" s="316"/>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x14ac:dyDescent="0.2">
      <c r="A22" s="34"/>
      <c r="B22" s="39"/>
      <c r="C22" s="34"/>
      <c r="D22" s="119" t="s">
        <v>29</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x14ac:dyDescent="0.2">
      <c r="A23" s="34"/>
      <c r="B23" s="39"/>
      <c r="C23" s="34"/>
      <c r="D23" s="34"/>
      <c r="E23" s="110" t="str">
        <f>IF('Rekapitulace stavby'!E17="","",'Rekapitulace stavby'!E17)</f>
        <v xml:space="preserve"> </v>
      </c>
      <c r="F23" s="34"/>
      <c r="G23" s="34"/>
      <c r="H23" s="34"/>
      <c r="I23" s="119" t="s">
        <v>26</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x14ac:dyDescent="0.2">
      <c r="A25" s="34"/>
      <c r="B25" s="39"/>
      <c r="C25" s="34"/>
      <c r="D25" s="119" t="s">
        <v>31</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x14ac:dyDescent="0.2">
      <c r="A26" s="34"/>
      <c r="B26" s="39"/>
      <c r="C26" s="34"/>
      <c r="D26" s="34"/>
      <c r="E26" s="110" t="str">
        <f>IF('Rekapitulace stavby'!E20="","",'Rekapitulace stavby'!E20)</f>
        <v xml:space="preserve"> </v>
      </c>
      <c r="F26" s="34"/>
      <c r="G26" s="34"/>
      <c r="H26" s="34"/>
      <c r="I26" s="119" t="s">
        <v>26</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x14ac:dyDescent="0.2">
      <c r="A28" s="34"/>
      <c r="B28" s="39"/>
      <c r="C28" s="34"/>
      <c r="D28" s="119" t="s">
        <v>32</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x14ac:dyDescent="0.2">
      <c r="A29" s="121"/>
      <c r="B29" s="122"/>
      <c r="C29" s="121"/>
      <c r="D29" s="121"/>
      <c r="E29" s="317" t="s">
        <v>1</v>
      </c>
      <c r="F29" s="317"/>
      <c r="G29" s="317"/>
      <c r="H29" s="317"/>
      <c r="I29" s="121"/>
      <c r="J29" s="121"/>
      <c r="K29" s="121"/>
      <c r="L29" s="123"/>
      <c r="S29" s="121"/>
      <c r="T29" s="121"/>
      <c r="U29" s="121"/>
      <c r="V29" s="121"/>
      <c r="W29" s="121"/>
      <c r="X29" s="121"/>
      <c r="Y29" s="121"/>
      <c r="Z29" s="121"/>
      <c r="AA29" s="121"/>
      <c r="AB29" s="121"/>
      <c r="AC29" s="121"/>
      <c r="AD29" s="121"/>
      <c r="AE29" s="121"/>
    </row>
    <row r="30" spans="1:31" s="2" customFormat="1" ht="6.95" customHeight="1" x14ac:dyDescent="0.2">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x14ac:dyDescent="0.2">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x14ac:dyDescent="0.2">
      <c r="A32" s="34"/>
      <c r="B32" s="39"/>
      <c r="C32" s="34"/>
      <c r="D32" s="125" t="s">
        <v>33</v>
      </c>
      <c r="E32" s="34"/>
      <c r="F32" s="34"/>
      <c r="G32" s="34"/>
      <c r="H32" s="34"/>
      <c r="I32" s="34"/>
      <c r="J32" s="126">
        <f>ROUND(J125, 2)</f>
        <v>0</v>
      </c>
      <c r="K32" s="34"/>
      <c r="L32" s="51"/>
      <c r="S32" s="34"/>
      <c r="T32" s="34"/>
      <c r="U32" s="34"/>
      <c r="V32" s="34"/>
      <c r="W32" s="34"/>
      <c r="X32" s="34"/>
      <c r="Y32" s="34"/>
      <c r="Z32" s="34"/>
      <c r="AA32" s="34"/>
      <c r="AB32" s="34"/>
      <c r="AC32" s="34"/>
      <c r="AD32" s="34"/>
      <c r="AE32" s="34"/>
    </row>
    <row r="33" spans="1:31" s="2" customFormat="1" ht="6.95" customHeight="1" x14ac:dyDescent="0.2">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7" t="s">
        <v>35</v>
      </c>
      <c r="G34" s="34"/>
      <c r="H34" s="34"/>
      <c r="I34" s="127" t="s">
        <v>34</v>
      </c>
      <c r="J34" s="127" t="s">
        <v>36</v>
      </c>
      <c r="K34" s="34"/>
      <c r="L34" s="51"/>
      <c r="S34" s="34"/>
      <c r="T34" s="34"/>
      <c r="U34" s="34"/>
      <c r="V34" s="34"/>
      <c r="W34" s="34"/>
      <c r="X34" s="34"/>
      <c r="Y34" s="34"/>
      <c r="Z34" s="34"/>
      <c r="AA34" s="34"/>
      <c r="AB34" s="34"/>
      <c r="AC34" s="34"/>
      <c r="AD34" s="34"/>
      <c r="AE34" s="34"/>
    </row>
    <row r="35" spans="1:31" s="2" customFormat="1" ht="14.45" customHeight="1" x14ac:dyDescent="0.2">
      <c r="A35" s="34"/>
      <c r="B35" s="39"/>
      <c r="C35" s="34"/>
      <c r="D35" s="128" t="s">
        <v>37</v>
      </c>
      <c r="E35" s="119" t="s">
        <v>38</v>
      </c>
      <c r="F35" s="129">
        <f>ROUND((SUM(BE125:BE134)),  2)</f>
        <v>0</v>
      </c>
      <c r="G35" s="34"/>
      <c r="H35" s="34"/>
      <c r="I35" s="130">
        <v>0.21</v>
      </c>
      <c r="J35" s="129">
        <f>ROUND(((SUM(BE125:BE134))*I35),  2)</f>
        <v>0</v>
      </c>
      <c r="K35" s="34"/>
      <c r="L35" s="51"/>
      <c r="S35" s="34"/>
      <c r="T35" s="34"/>
      <c r="U35" s="34"/>
      <c r="V35" s="34"/>
      <c r="W35" s="34"/>
      <c r="X35" s="34"/>
      <c r="Y35" s="34"/>
      <c r="Z35" s="34"/>
      <c r="AA35" s="34"/>
      <c r="AB35" s="34"/>
      <c r="AC35" s="34"/>
      <c r="AD35" s="34"/>
      <c r="AE35" s="34"/>
    </row>
    <row r="36" spans="1:31" s="2" customFormat="1" ht="14.45" customHeight="1" x14ac:dyDescent="0.2">
      <c r="A36" s="34"/>
      <c r="B36" s="39"/>
      <c r="C36" s="34"/>
      <c r="D36" s="34"/>
      <c r="E36" s="119" t="s">
        <v>39</v>
      </c>
      <c r="F36" s="129">
        <f>ROUND((SUM(BF125:BF134)),  2)</f>
        <v>0</v>
      </c>
      <c r="G36" s="34"/>
      <c r="H36" s="34"/>
      <c r="I36" s="130">
        <v>0.15</v>
      </c>
      <c r="J36" s="129">
        <f>ROUND(((SUM(BF125:BF134))*I36),  2)</f>
        <v>0</v>
      </c>
      <c r="K36" s="34"/>
      <c r="L36" s="51"/>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9" t="s">
        <v>40</v>
      </c>
      <c r="F37" s="129">
        <f>ROUND((SUM(BG125:BG134)),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9" t="s">
        <v>41</v>
      </c>
      <c r="F38" s="129">
        <f>ROUND((SUM(BH125:BH134)),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9" t="s">
        <v>42</v>
      </c>
      <c r="F39" s="129">
        <f>ROUND((SUM(BI125:BI134)),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x14ac:dyDescent="0.2">
      <c r="A41" s="34"/>
      <c r="B41" s="39"/>
      <c r="C41" s="131"/>
      <c r="D41" s="132" t="s">
        <v>43</v>
      </c>
      <c r="E41" s="133"/>
      <c r="F41" s="133"/>
      <c r="G41" s="134" t="s">
        <v>44</v>
      </c>
      <c r="H41" s="135" t="s">
        <v>45</v>
      </c>
      <c r="I41" s="133"/>
      <c r="J41" s="136">
        <f>SUM(J32:J39)</f>
        <v>0</v>
      </c>
      <c r="K41" s="137"/>
      <c r="L41" s="51"/>
      <c r="S41" s="34"/>
      <c r="T41" s="34"/>
      <c r="U41" s="34"/>
      <c r="V41" s="34"/>
      <c r="W41" s="34"/>
      <c r="X41" s="34"/>
      <c r="Y41" s="34"/>
      <c r="Z41" s="34"/>
      <c r="AA41" s="34"/>
      <c r="AB41" s="34"/>
      <c r="AC41" s="34"/>
      <c r="AD41" s="34"/>
      <c r="AE41" s="34"/>
    </row>
    <row r="42" spans="1:31" s="2" customFormat="1" ht="14.45" customHeight="1" x14ac:dyDescent="0.2">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51"/>
      <c r="D50" s="138" t="s">
        <v>46</v>
      </c>
      <c r="E50" s="139"/>
      <c r="F50" s="139"/>
      <c r="G50" s="138" t="s">
        <v>47</v>
      </c>
      <c r="H50" s="139"/>
      <c r="I50" s="139"/>
      <c r="J50" s="139"/>
      <c r="K50" s="139"/>
      <c r="L50" s="51"/>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34"/>
      <c r="B61" s="39"/>
      <c r="C61" s="34"/>
      <c r="D61" s="140" t="s">
        <v>48</v>
      </c>
      <c r="E61" s="141"/>
      <c r="F61" s="142" t="s">
        <v>49</v>
      </c>
      <c r="G61" s="140" t="s">
        <v>48</v>
      </c>
      <c r="H61" s="141"/>
      <c r="I61" s="141"/>
      <c r="J61" s="143" t="s">
        <v>49</v>
      </c>
      <c r="K61" s="141"/>
      <c r="L61" s="51"/>
      <c r="S61" s="34"/>
      <c r="T61" s="34"/>
      <c r="U61" s="34"/>
      <c r="V61" s="34"/>
      <c r="W61" s="34"/>
      <c r="X61" s="34"/>
      <c r="Y61" s="34"/>
      <c r="Z61" s="34"/>
      <c r="AA61" s="34"/>
      <c r="AB61" s="34"/>
      <c r="AC61" s="34"/>
      <c r="AD61" s="34"/>
      <c r="AE61" s="34"/>
    </row>
    <row r="62" spans="1:31" x14ac:dyDescent="0.2">
      <c r="B62" s="20"/>
      <c r="L62" s="20"/>
    </row>
    <row r="63" spans="1:31" x14ac:dyDescent="0.2">
      <c r="B63" s="20"/>
      <c r="L63" s="20"/>
    </row>
    <row r="64" spans="1:31" x14ac:dyDescent="0.2">
      <c r="B64" s="20"/>
      <c r="L64" s="20"/>
    </row>
    <row r="65" spans="1:31" s="2" customFormat="1" ht="12.75" x14ac:dyDescent="0.2">
      <c r="A65" s="34"/>
      <c r="B65" s="39"/>
      <c r="C65" s="34"/>
      <c r="D65" s="138" t="s">
        <v>50</v>
      </c>
      <c r="E65" s="144"/>
      <c r="F65" s="144"/>
      <c r="G65" s="138" t="s">
        <v>51</v>
      </c>
      <c r="H65" s="144"/>
      <c r="I65" s="144"/>
      <c r="J65" s="144"/>
      <c r="K65" s="144"/>
      <c r="L65" s="51"/>
      <c r="S65" s="34"/>
      <c r="T65" s="34"/>
      <c r="U65" s="34"/>
      <c r="V65" s="34"/>
      <c r="W65" s="34"/>
      <c r="X65" s="34"/>
      <c r="Y65" s="34"/>
      <c r="Z65" s="34"/>
      <c r="AA65" s="34"/>
      <c r="AB65" s="34"/>
      <c r="AC65" s="34"/>
      <c r="AD65" s="34"/>
      <c r="AE65" s="34"/>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34"/>
      <c r="B76" s="39"/>
      <c r="C76" s="34"/>
      <c r="D76" s="140" t="s">
        <v>48</v>
      </c>
      <c r="E76" s="141"/>
      <c r="F76" s="142" t="s">
        <v>49</v>
      </c>
      <c r="G76" s="140" t="s">
        <v>48</v>
      </c>
      <c r="H76" s="141"/>
      <c r="I76" s="141"/>
      <c r="J76" s="143" t="s">
        <v>49</v>
      </c>
      <c r="K76" s="141"/>
      <c r="L76" s="51"/>
      <c r="S76" s="34"/>
      <c r="T76" s="34"/>
      <c r="U76" s="34"/>
      <c r="V76" s="34"/>
      <c r="W76" s="34"/>
      <c r="X76" s="34"/>
      <c r="Y76" s="34"/>
      <c r="Z76" s="34"/>
      <c r="AA76" s="34"/>
      <c r="AB76" s="34"/>
      <c r="AC76" s="34"/>
      <c r="AD76" s="34"/>
      <c r="AE76" s="34"/>
    </row>
    <row r="77" spans="1:31" s="2" customFormat="1" ht="14.45" customHeight="1" x14ac:dyDescent="0.2">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5" customHeight="1" x14ac:dyDescent="0.2">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x14ac:dyDescent="0.2">
      <c r="A82" s="34"/>
      <c r="B82" s="35"/>
      <c r="C82" s="23" t="s">
        <v>158</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x14ac:dyDescent="0.2">
      <c r="A85" s="34"/>
      <c r="B85" s="35"/>
      <c r="C85" s="36"/>
      <c r="D85" s="36"/>
      <c r="E85" s="309" t="str">
        <f>E7</f>
        <v>16 -Oprava trati v úseku Praha Smíchov - Beroun Závodí</v>
      </c>
      <c r="F85" s="310"/>
      <c r="G85" s="310"/>
      <c r="H85" s="310"/>
      <c r="I85" s="36"/>
      <c r="J85" s="36"/>
      <c r="K85" s="36"/>
      <c r="L85" s="51"/>
      <c r="S85" s="34"/>
      <c r="T85" s="34"/>
      <c r="U85" s="34"/>
      <c r="V85" s="34"/>
      <c r="W85" s="34"/>
      <c r="X85" s="34"/>
      <c r="Y85" s="34"/>
      <c r="Z85" s="34"/>
      <c r="AA85" s="34"/>
      <c r="AB85" s="34"/>
      <c r="AC85" s="34"/>
      <c r="AD85" s="34"/>
      <c r="AE85" s="34"/>
    </row>
    <row r="86" spans="1:31" s="1" customFormat="1" ht="12" customHeight="1" x14ac:dyDescent="0.2">
      <c r="B86" s="21"/>
      <c r="C86" s="29" t="s">
        <v>156</v>
      </c>
      <c r="D86" s="22"/>
      <c r="E86" s="22"/>
      <c r="F86" s="22"/>
      <c r="G86" s="22"/>
      <c r="H86" s="22"/>
      <c r="I86" s="22"/>
      <c r="J86" s="22"/>
      <c r="K86" s="22"/>
      <c r="L86" s="20"/>
    </row>
    <row r="87" spans="1:31" s="2" customFormat="1" ht="16.5" customHeight="1" x14ac:dyDescent="0.2">
      <c r="A87" s="34"/>
      <c r="B87" s="35"/>
      <c r="C87" s="36"/>
      <c r="D87" s="36"/>
      <c r="E87" s="309" t="s">
        <v>1277</v>
      </c>
      <c r="F87" s="308"/>
      <c r="G87" s="308"/>
      <c r="H87" s="308"/>
      <c r="I87" s="36"/>
      <c r="J87" s="36"/>
      <c r="K87" s="36"/>
      <c r="L87" s="51"/>
      <c r="S87" s="34"/>
      <c r="T87" s="34"/>
      <c r="U87" s="34"/>
      <c r="V87" s="34"/>
      <c r="W87" s="34"/>
      <c r="X87" s="34"/>
      <c r="Y87" s="34"/>
      <c r="Z87" s="34"/>
      <c r="AA87" s="34"/>
      <c r="AB87" s="34"/>
      <c r="AC87" s="34"/>
      <c r="AD87" s="34"/>
      <c r="AE87" s="34"/>
    </row>
    <row r="88" spans="1:31" s="2" customFormat="1" ht="12" customHeight="1" x14ac:dyDescent="0.2">
      <c r="A88" s="34"/>
      <c r="B88" s="35"/>
      <c r="C88" s="29" t="s">
        <v>486</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x14ac:dyDescent="0.2">
      <c r="A89" s="34"/>
      <c r="B89" s="35"/>
      <c r="C89" s="36"/>
      <c r="D89" s="36"/>
      <c r="E89" s="270" t="str">
        <f>E11</f>
        <v>02 - Loděnice stavební část</v>
      </c>
      <c r="F89" s="308"/>
      <c r="G89" s="308"/>
      <c r="H89" s="308"/>
      <c r="I89" s="36"/>
      <c r="J89" s="36"/>
      <c r="K89" s="36"/>
      <c r="L89" s="51"/>
      <c r="S89" s="34"/>
      <c r="T89" s="34"/>
      <c r="U89" s="34"/>
      <c r="V89" s="34"/>
      <c r="W89" s="34"/>
      <c r="X89" s="34"/>
      <c r="Y89" s="34"/>
      <c r="Z89" s="34"/>
      <c r="AA89" s="34"/>
      <c r="AB89" s="34"/>
      <c r="AC89" s="34"/>
      <c r="AD89" s="34"/>
      <c r="AE89" s="34"/>
    </row>
    <row r="90" spans="1:31" s="2" customFormat="1" ht="6.95"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x14ac:dyDescent="0.2">
      <c r="A91" s="34"/>
      <c r="B91" s="35"/>
      <c r="C91" s="29" t="s">
        <v>20</v>
      </c>
      <c r="D91" s="36"/>
      <c r="E91" s="36"/>
      <c r="F91" s="27" t="str">
        <f>F14</f>
        <v xml:space="preserve"> </v>
      </c>
      <c r="G91" s="36"/>
      <c r="H91" s="36"/>
      <c r="I91" s="29" t="s">
        <v>22</v>
      </c>
      <c r="J91" s="66" t="str">
        <f>IF(J14="","",J14)</f>
        <v>4. 4. 2022</v>
      </c>
      <c r="K91" s="36"/>
      <c r="L91" s="51"/>
      <c r="S91" s="34"/>
      <c r="T91" s="34"/>
      <c r="U91" s="34"/>
      <c r="V91" s="34"/>
      <c r="W91" s="34"/>
      <c r="X91" s="34"/>
      <c r="Y91" s="34"/>
      <c r="Z91" s="34"/>
      <c r="AA91" s="34"/>
      <c r="AB91" s="34"/>
      <c r="AC91" s="34"/>
      <c r="AD91" s="34"/>
      <c r="AE91" s="34"/>
    </row>
    <row r="92" spans="1:31" s="2" customFormat="1" ht="6.95" customHeight="1" x14ac:dyDescent="0.2">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x14ac:dyDescent="0.2">
      <c r="A93" s="34"/>
      <c r="B93" s="35"/>
      <c r="C93" s="29" t="s">
        <v>24</v>
      </c>
      <c r="D93" s="36"/>
      <c r="E93" s="36"/>
      <c r="F93" s="27" t="str">
        <f>E17</f>
        <v xml:space="preserve"> </v>
      </c>
      <c r="G93" s="36"/>
      <c r="H93" s="36"/>
      <c r="I93" s="29" t="s">
        <v>29</v>
      </c>
      <c r="J93" s="32" t="str">
        <f>E23</f>
        <v xml:space="preserve"> </v>
      </c>
      <c r="K93" s="36"/>
      <c r="L93" s="51"/>
      <c r="S93" s="34"/>
      <c r="T93" s="34"/>
      <c r="U93" s="34"/>
      <c r="V93" s="34"/>
      <c r="W93" s="34"/>
      <c r="X93" s="34"/>
      <c r="Y93" s="34"/>
      <c r="Z93" s="34"/>
      <c r="AA93" s="34"/>
      <c r="AB93" s="34"/>
      <c r="AC93" s="34"/>
      <c r="AD93" s="34"/>
      <c r="AE93" s="34"/>
    </row>
    <row r="94" spans="1:31" s="2" customFormat="1" ht="15.2" customHeight="1" x14ac:dyDescent="0.2">
      <c r="A94" s="34"/>
      <c r="B94" s="35"/>
      <c r="C94" s="29" t="s">
        <v>27</v>
      </c>
      <c r="D94" s="36"/>
      <c r="E94" s="36"/>
      <c r="F94" s="27" t="str">
        <f>IF(E20="","",E20)</f>
        <v>Vyplň údaj</v>
      </c>
      <c r="G94" s="36"/>
      <c r="H94" s="36"/>
      <c r="I94" s="29" t="s">
        <v>31</v>
      </c>
      <c r="J94" s="32" t="str">
        <f>E26</f>
        <v xml:space="preserve"> </v>
      </c>
      <c r="K94" s="36"/>
      <c r="L94" s="51"/>
      <c r="S94" s="34"/>
      <c r="T94" s="34"/>
      <c r="U94" s="34"/>
      <c r="V94" s="34"/>
      <c r="W94" s="34"/>
      <c r="X94" s="34"/>
      <c r="Y94" s="34"/>
      <c r="Z94" s="34"/>
      <c r="AA94" s="34"/>
      <c r="AB94" s="34"/>
      <c r="AC94" s="34"/>
      <c r="AD94" s="34"/>
      <c r="AE94" s="34"/>
    </row>
    <row r="95" spans="1:31" s="2" customFormat="1" ht="10.35"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x14ac:dyDescent="0.2">
      <c r="A96" s="34"/>
      <c r="B96" s="35"/>
      <c r="C96" s="149" t="s">
        <v>159</v>
      </c>
      <c r="D96" s="150"/>
      <c r="E96" s="150"/>
      <c r="F96" s="150"/>
      <c r="G96" s="150"/>
      <c r="H96" s="150"/>
      <c r="I96" s="150"/>
      <c r="J96" s="151" t="s">
        <v>160</v>
      </c>
      <c r="K96" s="150"/>
      <c r="L96" s="51"/>
      <c r="S96" s="34"/>
      <c r="T96" s="34"/>
      <c r="U96" s="34"/>
      <c r="V96" s="34"/>
      <c r="W96" s="34"/>
      <c r="X96" s="34"/>
      <c r="Y96" s="34"/>
      <c r="Z96" s="34"/>
      <c r="AA96" s="34"/>
      <c r="AB96" s="34"/>
      <c r="AC96" s="34"/>
      <c r="AD96" s="34"/>
      <c r="AE96" s="34"/>
    </row>
    <row r="97" spans="1:47" s="2" customFormat="1" ht="10.35" customHeight="1" x14ac:dyDescent="0.2">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x14ac:dyDescent="0.2">
      <c r="A98" s="34"/>
      <c r="B98" s="35"/>
      <c r="C98" s="152" t="s">
        <v>161</v>
      </c>
      <c r="D98" s="36"/>
      <c r="E98" s="36"/>
      <c r="F98" s="36"/>
      <c r="G98" s="36"/>
      <c r="H98" s="36"/>
      <c r="I98" s="36"/>
      <c r="J98" s="84">
        <f>J125</f>
        <v>0</v>
      </c>
      <c r="K98" s="36"/>
      <c r="L98" s="51"/>
      <c r="S98" s="34"/>
      <c r="T98" s="34"/>
      <c r="U98" s="34"/>
      <c r="V98" s="34"/>
      <c r="W98" s="34"/>
      <c r="X98" s="34"/>
      <c r="Y98" s="34"/>
      <c r="Z98" s="34"/>
      <c r="AA98" s="34"/>
      <c r="AB98" s="34"/>
      <c r="AC98" s="34"/>
      <c r="AD98" s="34"/>
      <c r="AE98" s="34"/>
      <c r="AU98" s="17" t="s">
        <v>162</v>
      </c>
    </row>
    <row r="99" spans="1:47" s="9" customFormat="1" ht="24.95" customHeight="1" x14ac:dyDescent="0.2">
      <c r="B99" s="153"/>
      <c r="C99" s="154"/>
      <c r="D99" s="155" t="s">
        <v>1298</v>
      </c>
      <c r="E99" s="156"/>
      <c r="F99" s="156"/>
      <c r="G99" s="156"/>
      <c r="H99" s="156"/>
      <c r="I99" s="156"/>
      <c r="J99" s="157">
        <f>J126</f>
        <v>0</v>
      </c>
      <c r="K99" s="154"/>
      <c r="L99" s="158"/>
    </row>
    <row r="100" spans="1:47" s="10" customFormat="1" ht="19.899999999999999" customHeight="1" x14ac:dyDescent="0.2">
      <c r="B100" s="159"/>
      <c r="C100" s="104"/>
      <c r="D100" s="160" t="s">
        <v>1299</v>
      </c>
      <c r="E100" s="161"/>
      <c r="F100" s="161"/>
      <c r="G100" s="161"/>
      <c r="H100" s="161"/>
      <c r="I100" s="161"/>
      <c r="J100" s="162">
        <f>J127</f>
        <v>0</v>
      </c>
      <c r="K100" s="104"/>
      <c r="L100" s="163"/>
    </row>
    <row r="101" spans="1:47" s="9" customFormat="1" ht="24.95" customHeight="1" x14ac:dyDescent="0.2">
      <c r="B101" s="153"/>
      <c r="C101" s="154"/>
      <c r="D101" s="155" t="s">
        <v>1086</v>
      </c>
      <c r="E101" s="156"/>
      <c r="F101" s="156"/>
      <c r="G101" s="156"/>
      <c r="H101" s="156"/>
      <c r="I101" s="156"/>
      <c r="J101" s="157">
        <f>J129</f>
        <v>0</v>
      </c>
      <c r="K101" s="154"/>
      <c r="L101" s="158"/>
    </row>
    <row r="102" spans="1:47" s="10" customFormat="1" ht="19.899999999999999" customHeight="1" x14ac:dyDescent="0.2">
      <c r="B102" s="159"/>
      <c r="C102" s="104"/>
      <c r="D102" s="160" t="s">
        <v>1087</v>
      </c>
      <c r="E102" s="161"/>
      <c r="F102" s="161"/>
      <c r="G102" s="161"/>
      <c r="H102" s="161"/>
      <c r="I102" s="161"/>
      <c r="J102" s="162">
        <f>J130</f>
        <v>0</v>
      </c>
      <c r="K102" s="104"/>
      <c r="L102" s="163"/>
    </row>
    <row r="103" spans="1:47" s="10" customFormat="1" ht="19.899999999999999" customHeight="1" x14ac:dyDescent="0.2">
      <c r="B103" s="159"/>
      <c r="C103" s="104"/>
      <c r="D103" s="160" t="s">
        <v>1088</v>
      </c>
      <c r="E103" s="161"/>
      <c r="F103" s="161"/>
      <c r="G103" s="161"/>
      <c r="H103" s="161"/>
      <c r="I103" s="161"/>
      <c r="J103" s="162">
        <f>J132</f>
        <v>0</v>
      </c>
      <c r="K103" s="104"/>
      <c r="L103" s="163"/>
    </row>
    <row r="104" spans="1:47" s="2" customFormat="1" ht="21.75" customHeight="1" x14ac:dyDescent="0.2">
      <c r="A104" s="34"/>
      <c r="B104" s="35"/>
      <c r="C104" s="36"/>
      <c r="D104" s="36"/>
      <c r="E104" s="36"/>
      <c r="F104" s="36"/>
      <c r="G104" s="36"/>
      <c r="H104" s="36"/>
      <c r="I104" s="36"/>
      <c r="J104" s="36"/>
      <c r="K104" s="36"/>
      <c r="L104" s="51"/>
      <c r="S104" s="34"/>
      <c r="T104" s="34"/>
      <c r="U104" s="34"/>
      <c r="V104" s="34"/>
      <c r="W104" s="34"/>
      <c r="X104" s="34"/>
      <c r="Y104" s="34"/>
      <c r="Z104" s="34"/>
      <c r="AA104" s="34"/>
      <c r="AB104" s="34"/>
      <c r="AC104" s="34"/>
      <c r="AD104" s="34"/>
      <c r="AE104" s="34"/>
    </row>
    <row r="105" spans="1:47" s="2" customFormat="1" ht="6.95" customHeight="1" x14ac:dyDescent="0.2">
      <c r="A105" s="34"/>
      <c r="B105" s="54"/>
      <c r="C105" s="55"/>
      <c r="D105" s="55"/>
      <c r="E105" s="55"/>
      <c r="F105" s="55"/>
      <c r="G105" s="55"/>
      <c r="H105" s="55"/>
      <c r="I105" s="55"/>
      <c r="J105" s="55"/>
      <c r="K105" s="55"/>
      <c r="L105" s="51"/>
      <c r="S105" s="34"/>
      <c r="T105" s="34"/>
      <c r="U105" s="34"/>
      <c r="V105" s="34"/>
      <c r="W105" s="34"/>
      <c r="X105" s="34"/>
      <c r="Y105" s="34"/>
      <c r="Z105" s="34"/>
      <c r="AA105" s="34"/>
      <c r="AB105" s="34"/>
      <c r="AC105" s="34"/>
      <c r="AD105" s="34"/>
      <c r="AE105" s="34"/>
    </row>
    <row r="109" spans="1:47" s="2" customFormat="1" ht="6.95" customHeight="1" x14ac:dyDescent="0.2">
      <c r="A109" s="34"/>
      <c r="B109" s="56"/>
      <c r="C109" s="57"/>
      <c r="D109" s="57"/>
      <c r="E109" s="57"/>
      <c r="F109" s="57"/>
      <c r="G109" s="57"/>
      <c r="H109" s="57"/>
      <c r="I109" s="57"/>
      <c r="J109" s="57"/>
      <c r="K109" s="57"/>
      <c r="L109" s="51"/>
      <c r="S109" s="34"/>
      <c r="T109" s="34"/>
      <c r="U109" s="34"/>
      <c r="V109" s="34"/>
      <c r="W109" s="34"/>
      <c r="X109" s="34"/>
      <c r="Y109" s="34"/>
      <c r="Z109" s="34"/>
      <c r="AA109" s="34"/>
      <c r="AB109" s="34"/>
      <c r="AC109" s="34"/>
      <c r="AD109" s="34"/>
      <c r="AE109" s="34"/>
    </row>
    <row r="110" spans="1:47" s="2" customFormat="1" ht="24.95" customHeight="1" x14ac:dyDescent="0.2">
      <c r="A110" s="34"/>
      <c r="B110" s="35"/>
      <c r="C110" s="23" t="s">
        <v>166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6.95" customHeight="1" x14ac:dyDescent="0.2">
      <c r="A111" s="34"/>
      <c r="B111" s="35"/>
      <c r="C111" s="36"/>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47" s="2" customFormat="1" ht="12" customHeight="1" x14ac:dyDescent="0.2">
      <c r="A112" s="34"/>
      <c r="B112" s="35"/>
      <c r="C112" s="29" t="s">
        <v>16</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x14ac:dyDescent="0.2">
      <c r="A113" s="34"/>
      <c r="B113" s="35"/>
      <c r="C113" s="36"/>
      <c r="D113" s="36"/>
      <c r="E113" s="309" t="str">
        <f>E7</f>
        <v>16 -Oprava trati v úseku Praha Smíchov - Beroun Závodí</v>
      </c>
      <c r="F113" s="310"/>
      <c r="G113" s="310"/>
      <c r="H113" s="310"/>
      <c r="I113" s="36"/>
      <c r="J113" s="36"/>
      <c r="K113" s="36"/>
      <c r="L113" s="51"/>
      <c r="S113" s="34"/>
      <c r="T113" s="34"/>
      <c r="U113" s="34"/>
      <c r="V113" s="34"/>
      <c r="W113" s="34"/>
      <c r="X113" s="34"/>
      <c r="Y113" s="34"/>
      <c r="Z113" s="34"/>
      <c r="AA113" s="34"/>
      <c r="AB113" s="34"/>
      <c r="AC113" s="34"/>
      <c r="AD113" s="34"/>
      <c r="AE113" s="34"/>
    </row>
    <row r="114" spans="1:65" s="1" customFormat="1" ht="12" customHeight="1" x14ac:dyDescent="0.2">
      <c r="B114" s="21"/>
      <c r="C114" s="29" t="s">
        <v>156</v>
      </c>
      <c r="D114" s="22"/>
      <c r="E114" s="22"/>
      <c r="F114" s="22"/>
      <c r="G114" s="22"/>
      <c r="H114" s="22"/>
      <c r="I114" s="22"/>
      <c r="J114" s="22"/>
      <c r="K114" s="22"/>
      <c r="L114" s="20"/>
    </row>
    <row r="115" spans="1:65" s="2" customFormat="1" ht="16.5" customHeight="1" x14ac:dyDescent="0.2">
      <c r="A115" s="34"/>
      <c r="B115" s="35"/>
      <c r="C115" s="36"/>
      <c r="D115" s="36"/>
      <c r="E115" s="309" t="s">
        <v>1277</v>
      </c>
      <c r="F115" s="308"/>
      <c r="G115" s="308"/>
      <c r="H115" s="308"/>
      <c r="I115" s="36"/>
      <c r="J115" s="36"/>
      <c r="K115" s="36"/>
      <c r="L115" s="51"/>
      <c r="S115" s="34"/>
      <c r="T115" s="34"/>
      <c r="U115" s="34"/>
      <c r="V115" s="34"/>
      <c r="W115" s="34"/>
      <c r="X115" s="34"/>
      <c r="Y115" s="34"/>
      <c r="Z115" s="34"/>
      <c r="AA115" s="34"/>
      <c r="AB115" s="34"/>
      <c r="AC115" s="34"/>
      <c r="AD115" s="34"/>
      <c r="AE115" s="34"/>
    </row>
    <row r="116" spans="1:65" s="2" customFormat="1" ht="12" customHeight="1" x14ac:dyDescent="0.2">
      <c r="A116" s="34"/>
      <c r="B116" s="35"/>
      <c r="C116" s="29" t="s">
        <v>486</v>
      </c>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6.5" customHeight="1" x14ac:dyDescent="0.2">
      <c r="A117" s="34"/>
      <c r="B117" s="35"/>
      <c r="C117" s="36"/>
      <c r="D117" s="36"/>
      <c r="E117" s="270" t="str">
        <f>E11</f>
        <v>02 - Loděnice stavební část</v>
      </c>
      <c r="F117" s="308"/>
      <c r="G117" s="308"/>
      <c r="H117" s="308"/>
      <c r="I117" s="36"/>
      <c r="J117" s="36"/>
      <c r="K117" s="36"/>
      <c r="L117" s="51"/>
      <c r="S117" s="34"/>
      <c r="T117" s="34"/>
      <c r="U117" s="34"/>
      <c r="V117" s="34"/>
      <c r="W117" s="34"/>
      <c r="X117" s="34"/>
      <c r="Y117" s="34"/>
      <c r="Z117" s="34"/>
      <c r="AA117" s="34"/>
      <c r="AB117" s="34"/>
      <c r="AC117" s="34"/>
      <c r="AD117" s="34"/>
      <c r="AE117" s="34"/>
    </row>
    <row r="118" spans="1:65" s="2" customFormat="1" ht="6.95" customHeight="1" x14ac:dyDescent="0.2">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2" customHeight="1" x14ac:dyDescent="0.2">
      <c r="A119" s="34"/>
      <c r="B119" s="35"/>
      <c r="C119" s="29" t="s">
        <v>20</v>
      </c>
      <c r="D119" s="36"/>
      <c r="E119" s="36"/>
      <c r="F119" s="27" t="str">
        <f>F14</f>
        <v xml:space="preserve"> </v>
      </c>
      <c r="G119" s="36"/>
      <c r="H119" s="36"/>
      <c r="I119" s="29" t="s">
        <v>22</v>
      </c>
      <c r="J119" s="66" t="str">
        <f>IF(J14="","",J14)</f>
        <v>4. 4. 2022</v>
      </c>
      <c r="K119" s="36"/>
      <c r="L119" s="51"/>
      <c r="S119" s="34"/>
      <c r="T119" s="34"/>
      <c r="U119" s="34"/>
      <c r="V119" s="34"/>
      <c r="W119" s="34"/>
      <c r="X119" s="34"/>
      <c r="Y119" s="34"/>
      <c r="Z119" s="34"/>
      <c r="AA119" s="34"/>
      <c r="AB119" s="34"/>
      <c r="AC119" s="34"/>
      <c r="AD119" s="34"/>
      <c r="AE119" s="34"/>
    </row>
    <row r="120" spans="1:65" s="2" customFormat="1" ht="6.95" customHeight="1" x14ac:dyDescent="0.2">
      <c r="A120" s="34"/>
      <c r="B120" s="35"/>
      <c r="C120" s="36"/>
      <c r="D120" s="36"/>
      <c r="E120" s="36"/>
      <c r="F120" s="36"/>
      <c r="G120" s="36"/>
      <c r="H120" s="36"/>
      <c r="I120" s="36"/>
      <c r="J120" s="36"/>
      <c r="K120" s="36"/>
      <c r="L120" s="51"/>
      <c r="S120" s="34"/>
      <c r="T120" s="34"/>
      <c r="U120" s="34"/>
      <c r="V120" s="34"/>
      <c r="W120" s="34"/>
      <c r="X120" s="34"/>
      <c r="Y120" s="34"/>
      <c r="Z120" s="34"/>
      <c r="AA120" s="34"/>
      <c r="AB120" s="34"/>
      <c r="AC120" s="34"/>
      <c r="AD120" s="34"/>
      <c r="AE120" s="34"/>
    </row>
    <row r="121" spans="1:65" s="2" customFormat="1" ht="15.2" customHeight="1" x14ac:dyDescent="0.2">
      <c r="A121" s="34"/>
      <c r="B121" s="35"/>
      <c r="C121" s="29" t="s">
        <v>24</v>
      </c>
      <c r="D121" s="36"/>
      <c r="E121" s="36"/>
      <c r="F121" s="27" t="str">
        <f>E17</f>
        <v xml:space="preserve"> </v>
      </c>
      <c r="G121" s="36"/>
      <c r="H121" s="36"/>
      <c r="I121" s="29" t="s">
        <v>29</v>
      </c>
      <c r="J121" s="32" t="str">
        <f>E23</f>
        <v xml:space="preserve"> </v>
      </c>
      <c r="K121" s="36"/>
      <c r="L121" s="51"/>
      <c r="S121" s="34"/>
      <c r="T121" s="34"/>
      <c r="U121" s="34"/>
      <c r="V121" s="34"/>
      <c r="W121" s="34"/>
      <c r="X121" s="34"/>
      <c r="Y121" s="34"/>
      <c r="Z121" s="34"/>
      <c r="AA121" s="34"/>
      <c r="AB121" s="34"/>
      <c r="AC121" s="34"/>
      <c r="AD121" s="34"/>
      <c r="AE121" s="34"/>
    </row>
    <row r="122" spans="1:65" s="2" customFormat="1" ht="15.2" customHeight="1" x14ac:dyDescent="0.2">
      <c r="A122" s="34"/>
      <c r="B122" s="35"/>
      <c r="C122" s="29" t="s">
        <v>27</v>
      </c>
      <c r="D122" s="36"/>
      <c r="E122" s="36"/>
      <c r="F122" s="27" t="str">
        <f>IF(E20="","",E20)</f>
        <v>Vyplň údaj</v>
      </c>
      <c r="G122" s="36"/>
      <c r="H122" s="36"/>
      <c r="I122" s="29" t="s">
        <v>31</v>
      </c>
      <c r="J122" s="32" t="str">
        <f>E26</f>
        <v xml:space="preserve"> </v>
      </c>
      <c r="K122" s="36"/>
      <c r="L122" s="51"/>
      <c r="S122" s="34"/>
      <c r="T122" s="34"/>
      <c r="U122" s="34"/>
      <c r="V122" s="34"/>
      <c r="W122" s="34"/>
      <c r="X122" s="34"/>
      <c r="Y122" s="34"/>
      <c r="Z122" s="34"/>
      <c r="AA122" s="34"/>
      <c r="AB122" s="34"/>
      <c r="AC122" s="34"/>
      <c r="AD122" s="34"/>
      <c r="AE122" s="34"/>
    </row>
    <row r="123" spans="1:65" s="2" customFormat="1" ht="10.35" customHeight="1" x14ac:dyDescent="0.2">
      <c r="A123" s="34"/>
      <c r="B123" s="35"/>
      <c r="C123" s="36"/>
      <c r="D123" s="36"/>
      <c r="E123" s="36"/>
      <c r="F123" s="36"/>
      <c r="G123" s="36"/>
      <c r="H123" s="36"/>
      <c r="I123" s="36"/>
      <c r="J123" s="36"/>
      <c r="K123" s="36"/>
      <c r="L123" s="51"/>
      <c r="S123" s="34"/>
      <c r="T123" s="34"/>
      <c r="U123" s="34"/>
      <c r="V123" s="34"/>
      <c r="W123" s="34"/>
      <c r="X123" s="34"/>
      <c r="Y123" s="34"/>
      <c r="Z123" s="34"/>
      <c r="AA123" s="34"/>
      <c r="AB123" s="34"/>
      <c r="AC123" s="34"/>
      <c r="AD123" s="34"/>
      <c r="AE123" s="34"/>
    </row>
    <row r="124" spans="1:65" s="11" customFormat="1" ht="29.25" customHeight="1" x14ac:dyDescent="0.2">
      <c r="A124" s="164"/>
      <c r="B124" s="165"/>
      <c r="C124" s="166" t="s">
        <v>167</v>
      </c>
      <c r="D124" s="167" t="s">
        <v>58</v>
      </c>
      <c r="E124" s="167" t="s">
        <v>54</v>
      </c>
      <c r="F124" s="167" t="s">
        <v>55</v>
      </c>
      <c r="G124" s="167" t="s">
        <v>168</v>
      </c>
      <c r="H124" s="167" t="s">
        <v>169</v>
      </c>
      <c r="I124" s="167" t="s">
        <v>170</v>
      </c>
      <c r="J124" s="167" t="s">
        <v>160</v>
      </c>
      <c r="K124" s="168" t="s">
        <v>171</v>
      </c>
      <c r="L124" s="169"/>
      <c r="M124" s="75" t="s">
        <v>1</v>
      </c>
      <c r="N124" s="76" t="s">
        <v>37</v>
      </c>
      <c r="O124" s="76" t="s">
        <v>172</v>
      </c>
      <c r="P124" s="76" t="s">
        <v>173</v>
      </c>
      <c r="Q124" s="76" t="s">
        <v>174</v>
      </c>
      <c r="R124" s="76" t="s">
        <v>175</v>
      </c>
      <c r="S124" s="76" t="s">
        <v>176</v>
      </c>
      <c r="T124" s="77" t="s">
        <v>177</v>
      </c>
      <c r="U124" s="164"/>
      <c r="V124" s="164"/>
      <c r="W124" s="164"/>
      <c r="X124" s="164"/>
      <c r="Y124" s="164"/>
      <c r="Z124" s="164"/>
      <c r="AA124" s="164"/>
      <c r="AB124" s="164"/>
      <c r="AC124" s="164"/>
      <c r="AD124" s="164"/>
      <c r="AE124" s="164"/>
    </row>
    <row r="125" spans="1:65" s="2" customFormat="1" ht="22.9" customHeight="1" x14ac:dyDescent="0.25">
      <c r="A125" s="34"/>
      <c r="B125" s="35"/>
      <c r="C125" s="82" t="s">
        <v>178</v>
      </c>
      <c r="D125" s="36"/>
      <c r="E125" s="36"/>
      <c r="F125" s="36"/>
      <c r="G125" s="36"/>
      <c r="H125" s="36"/>
      <c r="I125" s="36"/>
      <c r="J125" s="170">
        <f>BK125</f>
        <v>0</v>
      </c>
      <c r="K125" s="36"/>
      <c r="L125" s="39"/>
      <c r="M125" s="78"/>
      <c r="N125" s="171"/>
      <c r="O125" s="79"/>
      <c r="P125" s="172">
        <f>P126+P129</f>
        <v>0</v>
      </c>
      <c r="Q125" s="79"/>
      <c r="R125" s="172">
        <f>R126+R129</f>
        <v>0</v>
      </c>
      <c r="S125" s="79"/>
      <c r="T125" s="173">
        <f>T126+T129</f>
        <v>0</v>
      </c>
      <c r="U125" s="34"/>
      <c r="V125" s="34"/>
      <c r="W125" s="34"/>
      <c r="X125" s="34"/>
      <c r="Y125" s="34"/>
      <c r="Z125" s="34"/>
      <c r="AA125" s="34"/>
      <c r="AB125" s="34"/>
      <c r="AC125" s="34"/>
      <c r="AD125" s="34"/>
      <c r="AE125" s="34"/>
      <c r="AT125" s="17" t="s">
        <v>72</v>
      </c>
      <c r="AU125" s="17" t="s">
        <v>162</v>
      </c>
      <c r="BK125" s="174">
        <f>BK126+BK129</f>
        <v>0</v>
      </c>
    </row>
    <row r="126" spans="1:65" s="12" customFormat="1" ht="25.9" customHeight="1" x14ac:dyDescent="0.2">
      <c r="B126" s="175"/>
      <c r="C126" s="176"/>
      <c r="D126" s="177" t="s">
        <v>72</v>
      </c>
      <c r="E126" s="178" t="s">
        <v>1300</v>
      </c>
      <c r="F126" s="178" t="s">
        <v>1301</v>
      </c>
      <c r="G126" s="176"/>
      <c r="H126" s="176"/>
      <c r="I126" s="179"/>
      <c r="J126" s="180">
        <f>BK126</f>
        <v>0</v>
      </c>
      <c r="K126" s="176"/>
      <c r="L126" s="181"/>
      <c r="M126" s="182"/>
      <c r="N126" s="183"/>
      <c r="O126" s="183"/>
      <c r="P126" s="184">
        <f>P127</f>
        <v>0</v>
      </c>
      <c r="Q126" s="183"/>
      <c r="R126" s="184">
        <f>R127</f>
        <v>0</v>
      </c>
      <c r="S126" s="183"/>
      <c r="T126" s="185">
        <f>T127</f>
        <v>0</v>
      </c>
      <c r="AR126" s="186" t="s">
        <v>83</v>
      </c>
      <c r="AT126" s="187" t="s">
        <v>72</v>
      </c>
      <c r="AU126" s="187" t="s">
        <v>73</v>
      </c>
      <c r="AY126" s="186" t="s">
        <v>181</v>
      </c>
      <c r="BK126" s="188">
        <f>BK127</f>
        <v>0</v>
      </c>
    </row>
    <row r="127" spans="1:65" s="12" customFormat="1" ht="22.9" customHeight="1" x14ac:dyDescent="0.2">
      <c r="B127" s="175"/>
      <c r="C127" s="176"/>
      <c r="D127" s="177" t="s">
        <v>72</v>
      </c>
      <c r="E127" s="189" t="s">
        <v>1302</v>
      </c>
      <c r="F127" s="189" t="s">
        <v>1303</v>
      </c>
      <c r="G127" s="176"/>
      <c r="H127" s="176"/>
      <c r="I127" s="179"/>
      <c r="J127" s="190">
        <f>BK127</f>
        <v>0</v>
      </c>
      <c r="K127" s="176"/>
      <c r="L127" s="181"/>
      <c r="M127" s="182"/>
      <c r="N127" s="183"/>
      <c r="O127" s="183"/>
      <c r="P127" s="184">
        <f>P128</f>
        <v>0</v>
      </c>
      <c r="Q127" s="183"/>
      <c r="R127" s="184">
        <f>R128</f>
        <v>0</v>
      </c>
      <c r="S127" s="183"/>
      <c r="T127" s="185">
        <f>T128</f>
        <v>0</v>
      </c>
      <c r="AR127" s="186" t="s">
        <v>83</v>
      </c>
      <c r="AT127" s="187" t="s">
        <v>72</v>
      </c>
      <c r="AU127" s="187" t="s">
        <v>81</v>
      </c>
      <c r="AY127" s="186" t="s">
        <v>181</v>
      </c>
      <c r="BK127" s="188">
        <f>BK128</f>
        <v>0</v>
      </c>
    </row>
    <row r="128" spans="1:65" s="2" customFormat="1" ht="49.15" customHeight="1" x14ac:dyDescent="0.2">
      <c r="A128" s="34"/>
      <c r="B128" s="35"/>
      <c r="C128" s="191" t="s">
        <v>81</v>
      </c>
      <c r="D128" s="191" t="s">
        <v>184</v>
      </c>
      <c r="E128" s="192" t="s">
        <v>1304</v>
      </c>
      <c r="F128" s="193" t="s">
        <v>1305</v>
      </c>
      <c r="G128" s="194" t="s">
        <v>222</v>
      </c>
      <c r="H128" s="195">
        <v>120</v>
      </c>
      <c r="I128" s="196"/>
      <c r="J128" s="197">
        <f>ROUND(I128*H128,2)</f>
        <v>0</v>
      </c>
      <c r="K128" s="193" t="s">
        <v>1400</v>
      </c>
      <c r="L128" s="39"/>
      <c r="M128" s="198" t="s">
        <v>1</v>
      </c>
      <c r="N128" s="199" t="s">
        <v>38</v>
      </c>
      <c r="O128" s="71"/>
      <c r="P128" s="200">
        <f>O128*H128</f>
        <v>0</v>
      </c>
      <c r="Q128" s="200">
        <v>0</v>
      </c>
      <c r="R128" s="200">
        <f>Q128*H128</f>
        <v>0</v>
      </c>
      <c r="S128" s="200">
        <v>0</v>
      </c>
      <c r="T128" s="201">
        <f>S128*H128</f>
        <v>0</v>
      </c>
      <c r="U128" s="34"/>
      <c r="V128" s="34"/>
      <c r="W128" s="34"/>
      <c r="X128" s="34"/>
      <c r="Y128" s="34"/>
      <c r="Z128" s="34"/>
      <c r="AA128" s="34"/>
      <c r="AB128" s="34"/>
      <c r="AC128" s="34"/>
      <c r="AD128" s="34"/>
      <c r="AE128" s="34"/>
      <c r="AR128" s="202" t="s">
        <v>81</v>
      </c>
      <c r="AT128" s="202" t="s">
        <v>184</v>
      </c>
      <c r="AU128" s="202" t="s">
        <v>83</v>
      </c>
      <c r="AY128" s="17" t="s">
        <v>181</v>
      </c>
      <c r="BE128" s="203">
        <f>IF(N128="základní",J128,0)</f>
        <v>0</v>
      </c>
      <c r="BF128" s="203">
        <f>IF(N128="snížená",J128,0)</f>
        <v>0</v>
      </c>
      <c r="BG128" s="203">
        <f>IF(N128="zákl. přenesená",J128,0)</f>
        <v>0</v>
      </c>
      <c r="BH128" s="203">
        <f>IF(N128="sníž. přenesená",J128,0)</f>
        <v>0</v>
      </c>
      <c r="BI128" s="203">
        <f>IF(N128="nulová",J128,0)</f>
        <v>0</v>
      </c>
      <c r="BJ128" s="17" t="s">
        <v>81</v>
      </c>
      <c r="BK128" s="203">
        <f>ROUND(I128*H128,2)</f>
        <v>0</v>
      </c>
      <c r="BL128" s="17" t="s">
        <v>81</v>
      </c>
      <c r="BM128" s="202" t="s">
        <v>1306</v>
      </c>
    </row>
    <row r="129" spans="1:65" s="12" customFormat="1" ht="25.9" customHeight="1" x14ac:dyDescent="0.2">
      <c r="B129" s="175"/>
      <c r="C129" s="176"/>
      <c r="D129" s="177" t="s">
        <v>72</v>
      </c>
      <c r="E129" s="178" t="s">
        <v>212</v>
      </c>
      <c r="F129" s="178" t="s">
        <v>1106</v>
      </c>
      <c r="G129" s="176"/>
      <c r="H129" s="176"/>
      <c r="I129" s="179"/>
      <c r="J129" s="180">
        <f>BK129</f>
        <v>0</v>
      </c>
      <c r="K129" s="176"/>
      <c r="L129" s="181"/>
      <c r="M129" s="182"/>
      <c r="N129" s="183"/>
      <c r="O129" s="183"/>
      <c r="P129" s="184">
        <f>P130+P132</f>
        <v>0</v>
      </c>
      <c r="Q129" s="183"/>
      <c r="R129" s="184">
        <f>R130+R132</f>
        <v>0</v>
      </c>
      <c r="S129" s="183"/>
      <c r="T129" s="185">
        <f>T130+T132</f>
        <v>0</v>
      </c>
      <c r="AR129" s="186" t="s">
        <v>198</v>
      </c>
      <c r="AT129" s="187" t="s">
        <v>72</v>
      </c>
      <c r="AU129" s="187" t="s">
        <v>73</v>
      </c>
      <c r="AY129" s="186" t="s">
        <v>181</v>
      </c>
      <c r="BK129" s="188">
        <f>BK130+BK132</f>
        <v>0</v>
      </c>
    </row>
    <row r="130" spans="1:65" s="12" customFormat="1" ht="22.9" customHeight="1" x14ac:dyDescent="0.2">
      <c r="B130" s="175"/>
      <c r="C130" s="176"/>
      <c r="D130" s="177" t="s">
        <v>72</v>
      </c>
      <c r="E130" s="189" t="s">
        <v>1107</v>
      </c>
      <c r="F130" s="189" t="s">
        <v>1108</v>
      </c>
      <c r="G130" s="176"/>
      <c r="H130" s="176"/>
      <c r="I130" s="179"/>
      <c r="J130" s="190">
        <f>BK130</f>
        <v>0</v>
      </c>
      <c r="K130" s="176"/>
      <c r="L130" s="181"/>
      <c r="M130" s="182"/>
      <c r="N130" s="183"/>
      <c r="O130" s="183"/>
      <c r="P130" s="184">
        <f>P131</f>
        <v>0</v>
      </c>
      <c r="Q130" s="183"/>
      <c r="R130" s="184">
        <f>R131</f>
        <v>0</v>
      </c>
      <c r="S130" s="183"/>
      <c r="T130" s="185">
        <f>T131</f>
        <v>0</v>
      </c>
      <c r="AR130" s="186" t="s">
        <v>198</v>
      </c>
      <c r="AT130" s="187" t="s">
        <v>72</v>
      </c>
      <c r="AU130" s="187" t="s">
        <v>81</v>
      </c>
      <c r="AY130" s="186" t="s">
        <v>181</v>
      </c>
      <c r="BK130" s="188">
        <f>BK131</f>
        <v>0</v>
      </c>
    </row>
    <row r="131" spans="1:65" s="2" customFormat="1" ht="24.2" customHeight="1" x14ac:dyDescent="0.2">
      <c r="A131" s="34"/>
      <c r="B131" s="35"/>
      <c r="C131" s="191" t="s">
        <v>83</v>
      </c>
      <c r="D131" s="191" t="s">
        <v>184</v>
      </c>
      <c r="E131" s="192" t="s">
        <v>1307</v>
      </c>
      <c r="F131" s="193" t="s">
        <v>1308</v>
      </c>
      <c r="G131" s="194" t="s">
        <v>227</v>
      </c>
      <c r="H131" s="195">
        <v>1</v>
      </c>
      <c r="I131" s="196"/>
      <c r="J131" s="197">
        <f>ROUND(I131*H131,2)</f>
        <v>0</v>
      </c>
      <c r="K131" s="193" t="s">
        <v>1400</v>
      </c>
      <c r="L131" s="39"/>
      <c r="M131" s="198" t="s">
        <v>1</v>
      </c>
      <c r="N131" s="199" t="s">
        <v>38</v>
      </c>
      <c r="O131" s="71"/>
      <c r="P131" s="200">
        <f>O131*H131</f>
        <v>0</v>
      </c>
      <c r="Q131" s="200">
        <v>0</v>
      </c>
      <c r="R131" s="200">
        <f>Q131*H131</f>
        <v>0</v>
      </c>
      <c r="S131" s="200">
        <v>0</v>
      </c>
      <c r="T131" s="201">
        <f>S131*H131</f>
        <v>0</v>
      </c>
      <c r="U131" s="34"/>
      <c r="V131" s="34"/>
      <c r="W131" s="34"/>
      <c r="X131" s="34"/>
      <c r="Y131" s="34"/>
      <c r="Z131" s="34"/>
      <c r="AA131" s="34"/>
      <c r="AB131" s="34"/>
      <c r="AC131" s="34"/>
      <c r="AD131" s="34"/>
      <c r="AE131" s="34"/>
      <c r="AR131" s="202" t="s">
        <v>81</v>
      </c>
      <c r="AT131" s="202" t="s">
        <v>184</v>
      </c>
      <c r="AU131" s="202" t="s">
        <v>83</v>
      </c>
      <c r="AY131" s="17" t="s">
        <v>181</v>
      </c>
      <c r="BE131" s="203">
        <f>IF(N131="základní",J131,0)</f>
        <v>0</v>
      </c>
      <c r="BF131" s="203">
        <f>IF(N131="snížená",J131,0)</f>
        <v>0</v>
      </c>
      <c r="BG131" s="203">
        <f>IF(N131="zákl. přenesená",J131,0)</f>
        <v>0</v>
      </c>
      <c r="BH131" s="203">
        <f>IF(N131="sníž. přenesená",J131,0)</f>
        <v>0</v>
      </c>
      <c r="BI131" s="203">
        <f>IF(N131="nulová",J131,0)</f>
        <v>0</v>
      </c>
      <c r="BJ131" s="17" t="s">
        <v>81</v>
      </c>
      <c r="BK131" s="203">
        <f>ROUND(I131*H131,2)</f>
        <v>0</v>
      </c>
      <c r="BL131" s="17" t="s">
        <v>81</v>
      </c>
      <c r="BM131" s="202" t="s">
        <v>1309</v>
      </c>
    </row>
    <row r="132" spans="1:65" s="12" customFormat="1" ht="22.9" customHeight="1" x14ac:dyDescent="0.2">
      <c r="B132" s="175"/>
      <c r="C132" s="176"/>
      <c r="D132" s="177" t="s">
        <v>72</v>
      </c>
      <c r="E132" s="189" t="s">
        <v>1113</v>
      </c>
      <c r="F132" s="189" t="s">
        <v>1114</v>
      </c>
      <c r="G132" s="176"/>
      <c r="H132" s="176"/>
      <c r="I132" s="179"/>
      <c r="J132" s="190">
        <f>BK132</f>
        <v>0</v>
      </c>
      <c r="K132" s="176"/>
      <c r="L132" s="181"/>
      <c r="M132" s="182"/>
      <c r="N132" s="183"/>
      <c r="O132" s="183"/>
      <c r="P132" s="184">
        <f>SUM(P133:P134)</f>
        <v>0</v>
      </c>
      <c r="Q132" s="183"/>
      <c r="R132" s="184">
        <f>SUM(R133:R134)</f>
        <v>0</v>
      </c>
      <c r="S132" s="183"/>
      <c r="T132" s="185">
        <f>SUM(T133:T134)</f>
        <v>0</v>
      </c>
      <c r="AR132" s="186" t="s">
        <v>198</v>
      </c>
      <c r="AT132" s="187" t="s">
        <v>72</v>
      </c>
      <c r="AU132" s="187" t="s">
        <v>81</v>
      </c>
      <c r="AY132" s="186" t="s">
        <v>181</v>
      </c>
      <c r="BK132" s="188">
        <f>SUM(BK133:BK134)</f>
        <v>0</v>
      </c>
    </row>
    <row r="133" spans="1:65" s="2" customFormat="1" ht="66.75" customHeight="1" x14ac:dyDescent="0.2">
      <c r="A133" s="34"/>
      <c r="B133" s="35"/>
      <c r="C133" s="191" t="s">
        <v>198</v>
      </c>
      <c r="D133" s="191" t="s">
        <v>184</v>
      </c>
      <c r="E133" s="192" t="s">
        <v>1310</v>
      </c>
      <c r="F133" s="193" t="s">
        <v>1311</v>
      </c>
      <c r="G133" s="194" t="s">
        <v>222</v>
      </c>
      <c r="H133" s="195">
        <v>110</v>
      </c>
      <c r="I133" s="196"/>
      <c r="J133" s="197">
        <f>ROUND(I133*H133,2)</f>
        <v>0</v>
      </c>
      <c r="K133" s="193" t="s">
        <v>1400</v>
      </c>
      <c r="L133" s="39"/>
      <c r="M133" s="198" t="s">
        <v>1</v>
      </c>
      <c r="N133" s="199" t="s">
        <v>38</v>
      </c>
      <c r="O133" s="71"/>
      <c r="P133" s="200">
        <f>O133*H133</f>
        <v>0</v>
      </c>
      <c r="Q133" s="200">
        <v>0</v>
      </c>
      <c r="R133" s="200">
        <f>Q133*H133</f>
        <v>0</v>
      </c>
      <c r="S133" s="200">
        <v>0</v>
      </c>
      <c r="T133" s="201">
        <f>S133*H133</f>
        <v>0</v>
      </c>
      <c r="U133" s="34"/>
      <c r="V133" s="34"/>
      <c r="W133" s="34"/>
      <c r="X133" s="34"/>
      <c r="Y133" s="34"/>
      <c r="Z133" s="34"/>
      <c r="AA133" s="34"/>
      <c r="AB133" s="34"/>
      <c r="AC133" s="34"/>
      <c r="AD133" s="34"/>
      <c r="AE133" s="34"/>
      <c r="AR133" s="202" t="s">
        <v>81</v>
      </c>
      <c r="AT133" s="202" t="s">
        <v>184</v>
      </c>
      <c r="AU133" s="202" t="s">
        <v>83</v>
      </c>
      <c r="AY133" s="17" t="s">
        <v>181</v>
      </c>
      <c r="BE133" s="203">
        <f>IF(N133="základní",J133,0)</f>
        <v>0</v>
      </c>
      <c r="BF133" s="203">
        <f>IF(N133="snížená",J133,0)</f>
        <v>0</v>
      </c>
      <c r="BG133" s="203">
        <f>IF(N133="zákl. přenesená",J133,0)</f>
        <v>0</v>
      </c>
      <c r="BH133" s="203">
        <f>IF(N133="sníž. přenesená",J133,0)</f>
        <v>0</v>
      </c>
      <c r="BI133" s="203">
        <f>IF(N133="nulová",J133,0)</f>
        <v>0</v>
      </c>
      <c r="BJ133" s="17" t="s">
        <v>81</v>
      </c>
      <c r="BK133" s="203">
        <f>ROUND(I133*H133,2)</f>
        <v>0</v>
      </c>
      <c r="BL133" s="17" t="s">
        <v>81</v>
      </c>
      <c r="BM133" s="202" t="s">
        <v>1312</v>
      </c>
    </row>
    <row r="134" spans="1:65" s="2" customFormat="1" ht="37.9" customHeight="1" x14ac:dyDescent="0.2">
      <c r="A134" s="34"/>
      <c r="B134" s="35"/>
      <c r="C134" s="191" t="s">
        <v>189</v>
      </c>
      <c r="D134" s="191" t="s">
        <v>184</v>
      </c>
      <c r="E134" s="192" t="s">
        <v>1313</v>
      </c>
      <c r="F134" s="193" t="s">
        <v>1314</v>
      </c>
      <c r="G134" s="194" t="s">
        <v>222</v>
      </c>
      <c r="H134" s="195">
        <v>110</v>
      </c>
      <c r="I134" s="196"/>
      <c r="J134" s="197">
        <f>ROUND(I134*H134,2)</f>
        <v>0</v>
      </c>
      <c r="K134" s="193" t="s">
        <v>1400</v>
      </c>
      <c r="L134" s="39"/>
      <c r="M134" s="255" t="s">
        <v>1</v>
      </c>
      <c r="N134" s="256" t="s">
        <v>38</v>
      </c>
      <c r="O134" s="252"/>
      <c r="P134" s="253">
        <f>O134*H134</f>
        <v>0</v>
      </c>
      <c r="Q134" s="253">
        <v>0</v>
      </c>
      <c r="R134" s="253">
        <f>Q134*H134</f>
        <v>0</v>
      </c>
      <c r="S134" s="253">
        <v>0</v>
      </c>
      <c r="T134" s="254">
        <f>S134*H134</f>
        <v>0</v>
      </c>
      <c r="U134" s="34"/>
      <c r="V134" s="34"/>
      <c r="W134" s="34"/>
      <c r="X134" s="34"/>
      <c r="Y134" s="34"/>
      <c r="Z134" s="34"/>
      <c r="AA134" s="34"/>
      <c r="AB134" s="34"/>
      <c r="AC134" s="34"/>
      <c r="AD134" s="34"/>
      <c r="AE134" s="34"/>
      <c r="AR134" s="202" t="s">
        <v>1111</v>
      </c>
      <c r="AT134" s="202" t="s">
        <v>184</v>
      </c>
      <c r="AU134" s="202" t="s">
        <v>83</v>
      </c>
      <c r="AY134" s="17" t="s">
        <v>181</v>
      </c>
      <c r="BE134" s="203">
        <f>IF(N134="základní",J134,0)</f>
        <v>0</v>
      </c>
      <c r="BF134" s="203">
        <f>IF(N134="snížená",J134,0)</f>
        <v>0</v>
      </c>
      <c r="BG134" s="203">
        <f>IF(N134="zákl. přenesená",J134,0)</f>
        <v>0</v>
      </c>
      <c r="BH134" s="203">
        <f>IF(N134="sníž. přenesená",J134,0)</f>
        <v>0</v>
      </c>
      <c r="BI134" s="203">
        <f>IF(N134="nulová",J134,0)</f>
        <v>0</v>
      </c>
      <c r="BJ134" s="17" t="s">
        <v>81</v>
      </c>
      <c r="BK134" s="203">
        <f>ROUND(I134*H134,2)</f>
        <v>0</v>
      </c>
      <c r="BL134" s="17" t="s">
        <v>1111</v>
      </c>
      <c r="BM134" s="202" t="s">
        <v>1315</v>
      </c>
    </row>
    <row r="135" spans="1:65" s="2" customFormat="1" ht="6.95" customHeight="1" x14ac:dyDescent="0.2">
      <c r="A135" s="34"/>
      <c r="B135" s="54"/>
      <c r="C135" s="55"/>
      <c r="D135" s="55"/>
      <c r="E135" s="55"/>
      <c r="F135" s="55"/>
      <c r="G135" s="55"/>
      <c r="H135" s="55"/>
      <c r="I135" s="55"/>
      <c r="J135" s="55"/>
      <c r="K135" s="55"/>
      <c r="L135" s="39"/>
      <c r="M135" s="34"/>
      <c r="O135" s="34"/>
      <c r="P135" s="34"/>
      <c r="Q135" s="34"/>
      <c r="R135" s="34"/>
      <c r="S135" s="34"/>
      <c r="T135" s="34"/>
      <c r="U135" s="34"/>
      <c r="V135" s="34"/>
      <c r="W135" s="34"/>
      <c r="X135" s="34"/>
      <c r="Y135" s="34"/>
      <c r="Z135" s="34"/>
      <c r="AA135" s="34"/>
      <c r="AB135" s="34"/>
      <c r="AC135" s="34"/>
      <c r="AD135" s="34"/>
      <c r="AE135" s="34"/>
    </row>
  </sheetData>
  <sheetProtection algorithmName="SHA-512" hashValue="G6kc1GkHZbSId/4glCweknDNY+jbc0UI/kHb2kYywSbGbGxAxggve0jiXMmMwi0397f/5V64931o4qQfX+BVVQ==" saltValue="rED6ApCdHWrz5D6E1Skr4A==" spinCount="100000" sheet="1" objects="1" scenarios="1" formatColumns="0" formatRows="0" autoFilter="0"/>
  <autoFilter ref="C124:K134" xr:uid="{00000000-0009-0000-0000-000013000000}"/>
  <mergeCells count="12">
    <mergeCell ref="E117:H117"/>
    <mergeCell ref="L2:V2"/>
    <mergeCell ref="E85:H85"/>
    <mergeCell ref="E87:H87"/>
    <mergeCell ref="E89:H89"/>
    <mergeCell ref="E113:H113"/>
    <mergeCell ref="E115:H115"/>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2:BM131"/>
  <sheetViews>
    <sheetView showGridLines="0" topLeftCell="A115" workbookViewId="0">
      <selection activeCell="K130" sqref="K130"/>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95"/>
      <c r="M2" s="295"/>
      <c r="N2" s="295"/>
      <c r="O2" s="295"/>
      <c r="P2" s="295"/>
      <c r="Q2" s="295"/>
      <c r="R2" s="295"/>
      <c r="S2" s="295"/>
      <c r="T2" s="295"/>
      <c r="U2" s="295"/>
      <c r="V2" s="295"/>
      <c r="AT2" s="17" t="s">
        <v>147</v>
      </c>
    </row>
    <row r="3" spans="1:46" s="1" customFormat="1" ht="6.95" customHeight="1" x14ac:dyDescent="0.2">
      <c r="B3" s="115"/>
      <c r="C3" s="116"/>
      <c r="D3" s="116"/>
      <c r="E3" s="116"/>
      <c r="F3" s="116"/>
      <c r="G3" s="116"/>
      <c r="H3" s="116"/>
      <c r="I3" s="116"/>
      <c r="J3" s="116"/>
      <c r="K3" s="116"/>
      <c r="L3" s="20"/>
      <c r="AT3" s="17" t="s">
        <v>83</v>
      </c>
    </row>
    <row r="4" spans="1:46" s="1" customFormat="1" ht="24.95" customHeight="1" x14ac:dyDescent="0.2">
      <c r="B4" s="20"/>
      <c r="D4" s="117" t="s">
        <v>155</v>
      </c>
      <c r="L4" s="20"/>
      <c r="M4" s="118" t="s">
        <v>10</v>
      </c>
      <c r="AT4" s="17" t="s">
        <v>4</v>
      </c>
    </row>
    <row r="5" spans="1:46" s="1" customFormat="1" ht="6.95" customHeight="1" x14ac:dyDescent="0.2">
      <c r="B5" s="20"/>
      <c r="L5" s="20"/>
    </row>
    <row r="6" spans="1:46" s="1" customFormat="1" ht="12" customHeight="1" x14ac:dyDescent="0.2">
      <c r="B6" s="20"/>
      <c r="D6" s="119" t="s">
        <v>16</v>
      </c>
      <c r="L6" s="20"/>
    </row>
    <row r="7" spans="1:46" s="1" customFormat="1" ht="16.5" customHeight="1" x14ac:dyDescent="0.2">
      <c r="B7" s="20"/>
      <c r="E7" s="311" t="str">
        <f>'Rekapitulace stavby'!K6</f>
        <v>16 -Oprava trati v úseku Praha Smíchov - Beroun Závodí</v>
      </c>
      <c r="F7" s="312"/>
      <c r="G7" s="312"/>
      <c r="H7" s="312"/>
      <c r="L7" s="20"/>
    </row>
    <row r="8" spans="1:46" s="1" customFormat="1" ht="12" customHeight="1" x14ac:dyDescent="0.2">
      <c r="B8" s="20"/>
      <c r="D8" s="119" t="s">
        <v>156</v>
      </c>
      <c r="L8" s="20"/>
    </row>
    <row r="9" spans="1:46" s="2" customFormat="1" ht="16.5" customHeight="1" x14ac:dyDescent="0.2">
      <c r="A9" s="34"/>
      <c r="B9" s="39"/>
      <c r="C9" s="34"/>
      <c r="D9" s="34"/>
      <c r="E9" s="311" t="s">
        <v>1277</v>
      </c>
      <c r="F9" s="314"/>
      <c r="G9" s="314"/>
      <c r="H9" s="314"/>
      <c r="I9" s="34"/>
      <c r="J9" s="34"/>
      <c r="K9" s="34"/>
      <c r="L9" s="51"/>
      <c r="S9" s="34"/>
      <c r="T9" s="34"/>
      <c r="U9" s="34"/>
      <c r="V9" s="34"/>
      <c r="W9" s="34"/>
      <c r="X9" s="34"/>
      <c r="Y9" s="34"/>
      <c r="Z9" s="34"/>
      <c r="AA9" s="34"/>
      <c r="AB9" s="34"/>
      <c r="AC9" s="34"/>
      <c r="AD9" s="34"/>
      <c r="AE9" s="34"/>
    </row>
    <row r="10" spans="1:46" s="2" customFormat="1" ht="12" customHeight="1" x14ac:dyDescent="0.2">
      <c r="A10" s="34"/>
      <c r="B10" s="39"/>
      <c r="C10" s="34"/>
      <c r="D10" s="119" t="s">
        <v>486</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x14ac:dyDescent="0.2">
      <c r="A11" s="34"/>
      <c r="B11" s="39"/>
      <c r="C11" s="34"/>
      <c r="D11" s="34"/>
      <c r="E11" s="313" t="s">
        <v>1316</v>
      </c>
      <c r="F11" s="314"/>
      <c r="G11" s="314"/>
      <c r="H11" s="314"/>
      <c r="I11" s="34"/>
      <c r="J11" s="34"/>
      <c r="K11" s="34"/>
      <c r="L11" s="51"/>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x14ac:dyDescent="0.2">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x14ac:dyDescent="0.2">
      <c r="A14" s="34"/>
      <c r="B14" s="39"/>
      <c r="C14" s="34"/>
      <c r="D14" s="119" t="s">
        <v>20</v>
      </c>
      <c r="E14" s="34"/>
      <c r="F14" s="110" t="s">
        <v>21</v>
      </c>
      <c r="G14" s="34"/>
      <c r="H14" s="34"/>
      <c r="I14" s="119" t="s">
        <v>22</v>
      </c>
      <c r="J14" s="120" t="str">
        <f>'Rekapitulace stavby'!AN8</f>
        <v>4. 4. 2022</v>
      </c>
      <c r="K14" s="34"/>
      <c r="L14" s="51"/>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x14ac:dyDescent="0.2">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customHeight="1" x14ac:dyDescent="0.2">
      <c r="A17" s="34"/>
      <c r="B17" s="39"/>
      <c r="C17" s="34"/>
      <c r="D17" s="34"/>
      <c r="E17" s="110" t="str">
        <f>IF('Rekapitulace stavby'!E11="","",'Rekapitulace stavby'!E11)</f>
        <v xml:space="preserve"> </v>
      </c>
      <c r="F17" s="34"/>
      <c r="G17" s="34"/>
      <c r="H17" s="34"/>
      <c r="I17" s="119" t="s">
        <v>26</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x14ac:dyDescent="0.2">
      <c r="A19" s="34"/>
      <c r="B19" s="39"/>
      <c r="C19" s="34"/>
      <c r="D19" s="119" t="s">
        <v>27</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x14ac:dyDescent="0.2">
      <c r="A20" s="34"/>
      <c r="B20" s="39"/>
      <c r="C20" s="34"/>
      <c r="D20" s="34"/>
      <c r="E20" s="315" t="str">
        <f>'Rekapitulace stavby'!E14</f>
        <v>Vyplň údaj</v>
      </c>
      <c r="F20" s="316"/>
      <c r="G20" s="316"/>
      <c r="H20" s="316"/>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x14ac:dyDescent="0.2">
      <c r="A22" s="34"/>
      <c r="B22" s="39"/>
      <c r="C22" s="34"/>
      <c r="D22" s="119" t="s">
        <v>29</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x14ac:dyDescent="0.2">
      <c r="A23" s="34"/>
      <c r="B23" s="39"/>
      <c r="C23" s="34"/>
      <c r="D23" s="34"/>
      <c r="E23" s="110" t="str">
        <f>IF('Rekapitulace stavby'!E17="","",'Rekapitulace stavby'!E17)</f>
        <v xml:space="preserve"> </v>
      </c>
      <c r="F23" s="34"/>
      <c r="G23" s="34"/>
      <c r="H23" s="34"/>
      <c r="I23" s="119" t="s">
        <v>26</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x14ac:dyDescent="0.2">
      <c r="A25" s="34"/>
      <c r="B25" s="39"/>
      <c r="C25" s="34"/>
      <c r="D25" s="119" t="s">
        <v>31</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x14ac:dyDescent="0.2">
      <c r="A26" s="34"/>
      <c r="B26" s="39"/>
      <c r="C26" s="34"/>
      <c r="D26" s="34"/>
      <c r="E26" s="110" t="str">
        <f>IF('Rekapitulace stavby'!E20="","",'Rekapitulace stavby'!E20)</f>
        <v xml:space="preserve"> </v>
      </c>
      <c r="F26" s="34"/>
      <c r="G26" s="34"/>
      <c r="H26" s="34"/>
      <c r="I26" s="119" t="s">
        <v>26</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x14ac:dyDescent="0.2">
      <c r="A28" s="34"/>
      <c r="B28" s="39"/>
      <c r="C28" s="34"/>
      <c r="D28" s="119" t="s">
        <v>32</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x14ac:dyDescent="0.2">
      <c r="A29" s="121"/>
      <c r="B29" s="122"/>
      <c r="C29" s="121"/>
      <c r="D29" s="121"/>
      <c r="E29" s="317" t="s">
        <v>1</v>
      </c>
      <c r="F29" s="317"/>
      <c r="G29" s="317"/>
      <c r="H29" s="317"/>
      <c r="I29" s="121"/>
      <c r="J29" s="121"/>
      <c r="K29" s="121"/>
      <c r="L29" s="123"/>
      <c r="S29" s="121"/>
      <c r="T29" s="121"/>
      <c r="U29" s="121"/>
      <c r="V29" s="121"/>
      <c r="W29" s="121"/>
      <c r="X29" s="121"/>
      <c r="Y29" s="121"/>
      <c r="Z29" s="121"/>
      <c r="AA29" s="121"/>
      <c r="AB29" s="121"/>
      <c r="AC29" s="121"/>
      <c r="AD29" s="121"/>
      <c r="AE29" s="121"/>
    </row>
    <row r="30" spans="1:31" s="2" customFormat="1" ht="6.95" customHeight="1" x14ac:dyDescent="0.2">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x14ac:dyDescent="0.2">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x14ac:dyDescent="0.2">
      <c r="A32" s="34"/>
      <c r="B32" s="39"/>
      <c r="C32" s="34"/>
      <c r="D32" s="125" t="s">
        <v>33</v>
      </c>
      <c r="E32" s="34"/>
      <c r="F32" s="34"/>
      <c r="G32" s="34"/>
      <c r="H32" s="34"/>
      <c r="I32" s="34"/>
      <c r="J32" s="126">
        <f>ROUND(J124, 2)</f>
        <v>0</v>
      </c>
      <c r="K32" s="34"/>
      <c r="L32" s="51"/>
      <c r="S32" s="34"/>
      <c r="T32" s="34"/>
      <c r="U32" s="34"/>
      <c r="V32" s="34"/>
      <c r="W32" s="34"/>
      <c r="X32" s="34"/>
      <c r="Y32" s="34"/>
      <c r="Z32" s="34"/>
      <c r="AA32" s="34"/>
      <c r="AB32" s="34"/>
      <c r="AC32" s="34"/>
      <c r="AD32" s="34"/>
      <c r="AE32" s="34"/>
    </row>
    <row r="33" spans="1:31" s="2" customFormat="1" ht="6.95" customHeight="1" x14ac:dyDescent="0.2">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7" t="s">
        <v>35</v>
      </c>
      <c r="G34" s="34"/>
      <c r="H34" s="34"/>
      <c r="I34" s="127" t="s">
        <v>34</v>
      </c>
      <c r="J34" s="127" t="s">
        <v>36</v>
      </c>
      <c r="K34" s="34"/>
      <c r="L34" s="51"/>
      <c r="S34" s="34"/>
      <c r="T34" s="34"/>
      <c r="U34" s="34"/>
      <c r="V34" s="34"/>
      <c r="W34" s="34"/>
      <c r="X34" s="34"/>
      <c r="Y34" s="34"/>
      <c r="Z34" s="34"/>
      <c r="AA34" s="34"/>
      <c r="AB34" s="34"/>
      <c r="AC34" s="34"/>
      <c r="AD34" s="34"/>
      <c r="AE34" s="34"/>
    </row>
    <row r="35" spans="1:31" s="2" customFormat="1" ht="14.45" customHeight="1" x14ac:dyDescent="0.2">
      <c r="A35" s="34"/>
      <c r="B35" s="39"/>
      <c r="C35" s="34"/>
      <c r="D35" s="128" t="s">
        <v>37</v>
      </c>
      <c r="E35" s="119" t="s">
        <v>38</v>
      </c>
      <c r="F35" s="129">
        <f>ROUND((SUM(BE124:BE130)),  2)</f>
        <v>0</v>
      </c>
      <c r="G35" s="34"/>
      <c r="H35" s="34"/>
      <c r="I35" s="130">
        <v>0.21</v>
      </c>
      <c r="J35" s="129">
        <f>ROUND(((SUM(BE124:BE130))*I35),  2)</f>
        <v>0</v>
      </c>
      <c r="K35" s="34"/>
      <c r="L35" s="51"/>
      <c r="S35" s="34"/>
      <c r="T35" s="34"/>
      <c r="U35" s="34"/>
      <c r="V35" s="34"/>
      <c r="W35" s="34"/>
      <c r="X35" s="34"/>
      <c r="Y35" s="34"/>
      <c r="Z35" s="34"/>
      <c r="AA35" s="34"/>
      <c r="AB35" s="34"/>
      <c r="AC35" s="34"/>
      <c r="AD35" s="34"/>
      <c r="AE35" s="34"/>
    </row>
    <row r="36" spans="1:31" s="2" customFormat="1" ht="14.45" customHeight="1" x14ac:dyDescent="0.2">
      <c r="A36" s="34"/>
      <c r="B36" s="39"/>
      <c r="C36" s="34"/>
      <c r="D36" s="34"/>
      <c r="E36" s="119" t="s">
        <v>39</v>
      </c>
      <c r="F36" s="129">
        <f>ROUND((SUM(BF124:BF130)),  2)</f>
        <v>0</v>
      </c>
      <c r="G36" s="34"/>
      <c r="H36" s="34"/>
      <c r="I36" s="130">
        <v>0.15</v>
      </c>
      <c r="J36" s="129">
        <f>ROUND(((SUM(BF124:BF130))*I36),  2)</f>
        <v>0</v>
      </c>
      <c r="K36" s="34"/>
      <c r="L36" s="51"/>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9" t="s">
        <v>40</v>
      </c>
      <c r="F37" s="129">
        <f>ROUND((SUM(BG124:BG130)),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9" t="s">
        <v>41</v>
      </c>
      <c r="F38" s="129">
        <f>ROUND((SUM(BH124:BH130)),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9" t="s">
        <v>42</v>
      </c>
      <c r="F39" s="129">
        <f>ROUND((SUM(BI124:BI130)),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x14ac:dyDescent="0.2">
      <c r="A41" s="34"/>
      <c r="B41" s="39"/>
      <c r="C41" s="131"/>
      <c r="D41" s="132" t="s">
        <v>43</v>
      </c>
      <c r="E41" s="133"/>
      <c r="F41" s="133"/>
      <c r="G41" s="134" t="s">
        <v>44</v>
      </c>
      <c r="H41" s="135" t="s">
        <v>45</v>
      </c>
      <c r="I41" s="133"/>
      <c r="J41" s="136">
        <f>SUM(J32:J39)</f>
        <v>0</v>
      </c>
      <c r="K41" s="137"/>
      <c r="L41" s="51"/>
      <c r="S41" s="34"/>
      <c r="T41" s="34"/>
      <c r="U41" s="34"/>
      <c r="V41" s="34"/>
      <c r="W41" s="34"/>
      <c r="X41" s="34"/>
      <c r="Y41" s="34"/>
      <c r="Z41" s="34"/>
      <c r="AA41" s="34"/>
      <c r="AB41" s="34"/>
      <c r="AC41" s="34"/>
      <c r="AD41" s="34"/>
      <c r="AE41" s="34"/>
    </row>
    <row r="42" spans="1:31" s="2" customFormat="1" ht="14.45" customHeight="1" x14ac:dyDescent="0.2">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51"/>
      <c r="D50" s="138" t="s">
        <v>46</v>
      </c>
      <c r="E50" s="139"/>
      <c r="F50" s="139"/>
      <c r="G50" s="138" t="s">
        <v>47</v>
      </c>
      <c r="H50" s="139"/>
      <c r="I50" s="139"/>
      <c r="J50" s="139"/>
      <c r="K50" s="139"/>
      <c r="L50" s="51"/>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34"/>
      <c r="B61" s="39"/>
      <c r="C61" s="34"/>
      <c r="D61" s="140" t="s">
        <v>48</v>
      </c>
      <c r="E61" s="141"/>
      <c r="F61" s="142" t="s">
        <v>49</v>
      </c>
      <c r="G61" s="140" t="s">
        <v>48</v>
      </c>
      <c r="H61" s="141"/>
      <c r="I61" s="141"/>
      <c r="J61" s="143" t="s">
        <v>49</v>
      </c>
      <c r="K61" s="141"/>
      <c r="L61" s="51"/>
      <c r="S61" s="34"/>
      <c r="T61" s="34"/>
      <c r="U61" s="34"/>
      <c r="V61" s="34"/>
      <c r="W61" s="34"/>
      <c r="X61" s="34"/>
      <c r="Y61" s="34"/>
      <c r="Z61" s="34"/>
      <c r="AA61" s="34"/>
      <c r="AB61" s="34"/>
      <c r="AC61" s="34"/>
      <c r="AD61" s="34"/>
      <c r="AE61" s="34"/>
    </row>
    <row r="62" spans="1:31" x14ac:dyDescent="0.2">
      <c r="B62" s="20"/>
      <c r="L62" s="20"/>
    </row>
    <row r="63" spans="1:31" x14ac:dyDescent="0.2">
      <c r="B63" s="20"/>
      <c r="L63" s="20"/>
    </row>
    <row r="64" spans="1:31" x14ac:dyDescent="0.2">
      <c r="B64" s="20"/>
      <c r="L64" s="20"/>
    </row>
    <row r="65" spans="1:31" s="2" customFormat="1" ht="12.75" x14ac:dyDescent="0.2">
      <c r="A65" s="34"/>
      <c r="B65" s="39"/>
      <c r="C65" s="34"/>
      <c r="D65" s="138" t="s">
        <v>50</v>
      </c>
      <c r="E65" s="144"/>
      <c r="F65" s="144"/>
      <c r="G65" s="138" t="s">
        <v>51</v>
      </c>
      <c r="H65" s="144"/>
      <c r="I65" s="144"/>
      <c r="J65" s="144"/>
      <c r="K65" s="144"/>
      <c r="L65" s="51"/>
      <c r="S65" s="34"/>
      <c r="T65" s="34"/>
      <c r="U65" s="34"/>
      <c r="V65" s="34"/>
      <c r="W65" s="34"/>
      <c r="X65" s="34"/>
      <c r="Y65" s="34"/>
      <c r="Z65" s="34"/>
      <c r="AA65" s="34"/>
      <c r="AB65" s="34"/>
      <c r="AC65" s="34"/>
      <c r="AD65" s="34"/>
      <c r="AE65" s="34"/>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34"/>
      <c r="B76" s="39"/>
      <c r="C76" s="34"/>
      <c r="D76" s="140" t="s">
        <v>48</v>
      </c>
      <c r="E76" s="141"/>
      <c r="F76" s="142" t="s">
        <v>49</v>
      </c>
      <c r="G76" s="140" t="s">
        <v>48</v>
      </c>
      <c r="H76" s="141"/>
      <c r="I76" s="141"/>
      <c r="J76" s="143" t="s">
        <v>49</v>
      </c>
      <c r="K76" s="141"/>
      <c r="L76" s="51"/>
      <c r="S76" s="34"/>
      <c r="T76" s="34"/>
      <c r="U76" s="34"/>
      <c r="V76" s="34"/>
      <c r="W76" s="34"/>
      <c r="X76" s="34"/>
      <c r="Y76" s="34"/>
      <c r="Z76" s="34"/>
      <c r="AA76" s="34"/>
      <c r="AB76" s="34"/>
      <c r="AC76" s="34"/>
      <c r="AD76" s="34"/>
      <c r="AE76" s="34"/>
    </row>
    <row r="77" spans="1:31" s="2" customFormat="1" ht="14.45" customHeight="1" x14ac:dyDescent="0.2">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5" customHeight="1" x14ac:dyDescent="0.2">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x14ac:dyDescent="0.2">
      <c r="A82" s="34"/>
      <c r="B82" s="35"/>
      <c r="C82" s="23" t="s">
        <v>158</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x14ac:dyDescent="0.2">
      <c r="A85" s="34"/>
      <c r="B85" s="35"/>
      <c r="C85" s="36"/>
      <c r="D85" s="36"/>
      <c r="E85" s="309" t="str">
        <f>E7</f>
        <v>16 -Oprava trati v úseku Praha Smíchov - Beroun Závodí</v>
      </c>
      <c r="F85" s="310"/>
      <c r="G85" s="310"/>
      <c r="H85" s="310"/>
      <c r="I85" s="36"/>
      <c r="J85" s="36"/>
      <c r="K85" s="36"/>
      <c r="L85" s="51"/>
      <c r="S85" s="34"/>
      <c r="T85" s="34"/>
      <c r="U85" s="34"/>
      <c r="V85" s="34"/>
      <c r="W85" s="34"/>
      <c r="X85" s="34"/>
      <c r="Y85" s="34"/>
      <c r="Z85" s="34"/>
      <c r="AA85" s="34"/>
      <c r="AB85" s="34"/>
      <c r="AC85" s="34"/>
      <c r="AD85" s="34"/>
      <c r="AE85" s="34"/>
    </row>
    <row r="86" spans="1:31" s="1" customFormat="1" ht="12" customHeight="1" x14ac:dyDescent="0.2">
      <c r="B86" s="21"/>
      <c r="C86" s="29" t="s">
        <v>156</v>
      </c>
      <c r="D86" s="22"/>
      <c r="E86" s="22"/>
      <c r="F86" s="22"/>
      <c r="G86" s="22"/>
      <c r="H86" s="22"/>
      <c r="I86" s="22"/>
      <c r="J86" s="22"/>
      <c r="K86" s="22"/>
      <c r="L86" s="20"/>
    </row>
    <row r="87" spans="1:31" s="2" customFormat="1" ht="16.5" customHeight="1" x14ac:dyDescent="0.2">
      <c r="A87" s="34"/>
      <c r="B87" s="35"/>
      <c r="C87" s="36"/>
      <c r="D87" s="36"/>
      <c r="E87" s="309" t="s">
        <v>1277</v>
      </c>
      <c r="F87" s="308"/>
      <c r="G87" s="308"/>
      <c r="H87" s="308"/>
      <c r="I87" s="36"/>
      <c r="J87" s="36"/>
      <c r="K87" s="36"/>
      <c r="L87" s="51"/>
      <c r="S87" s="34"/>
      <c r="T87" s="34"/>
      <c r="U87" s="34"/>
      <c r="V87" s="34"/>
      <c r="W87" s="34"/>
      <c r="X87" s="34"/>
      <c r="Y87" s="34"/>
      <c r="Z87" s="34"/>
      <c r="AA87" s="34"/>
      <c r="AB87" s="34"/>
      <c r="AC87" s="34"/>
      <c r="AD87" s="34"/>
      <c r="AE87" s="34"/>
    </row>
    <row r="88" spans="1:31" s="2" customFormat="1" ht="12" customHeight="1" x14ac:dyDescent="0.2">
      <c r="A88" s="34"/>
      <c r="B88" s="35"/>
      <c r="C88" s="29" t="s">
        <v>486</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x14ac:dyDescent="0.2">
      <c r="A89" s="34"/>
      <c r="B89" s="35"/>
      <c r="C89" s="36"/>
      <c r="D89" s="36"/>
      <c r="E89" s="270" t="str">
        <f>E11</f>
        <v>03 - Vráž u Berouna stavební část</v>
      </c>
      <c r="F89" s="308"/>
      <c r="G89" s="308"/>
      <c r="H89" s="308"/>
      <c r="I89" s="36"/>
      <c r="J89" s="36"/>
      <c r="K89" s="36"/>
      <c r="L89" s="51"/>
      <c r="S89" s="34"/>
      <c r="T89" s="34"/>
      <c r="U89" s="34"/>
      <c r="V89" s="34"/>
      <c r="W89" s="34"/>
      <c r="X89" s="34"/>
      <c r="Y89" s="34"/>
      <c r="Z89" s="34"/>
      <c r="AA89" s="34"/>
      <c r="AB89" s="34"/>
      <c r="AC89" s="34"/>
      <c r="AD89" s="34"/>
      <c r="AE89" s="34"/>
    </row>
    <row r="90" spans="1:31" s="2" customFormat="1" ht="6.95"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x14ac:dyDescent="0.2">
      <c r="A91" s="34"/>
      <c r="B91" s="35"/>
      <c r="C91" s="29" t="s">
        <v>20</v>
      </c>
      <c r="D91" s="36"/>
      <c r="E91" s="36"/>
      <c r="F91" s="27" t="str">
        <f>F14</f>
        <v xml:space="preserve"> </v>
      </c>
      <c r="G91" s="36"/>
      <c r="H91" s="36"/>
      <c r="I91" s="29" t="s">
        <v>22</v>
      </c>
      <c r="J91" s="66" t="str">
        <f>IF(J14="","",J14)</f>
        <v>4. 4. 2022</v>
      </c>
      <c r="K91" s="36"/>
      <c r="L91" s="51"/>
      <c r="S91" s="34"/>
      <c r="T91" s="34"/>
      <c r="U91" s="34"/>
      <c r="V91" s="34"/>
      <c r="W91" s="34"/>
      <c r="X91" s="34"/>
      <c r="Y91" s="34"/>
      <c r="Z91" s="34"/>
      <c r="AA91" s="34"/>
      <c r="AB91" s="34"/>
      <c r="AC91" s="34"/>
      <c r="AD91" s="34"/>
      <c r="AE91" s="34"/>
    </row>
    <row r="92" spans="1:31" s="2" customFormat="1" ht="6.95" customHeight="1" x14ac:dyDescent="0.2">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x14ac:dyDescent="0.2">
      <c r="A93" s="34"/>
      <c r="B93" s="35"/>
      <c r="C93" s="29" t="s">
        <v>24</v>
      </c>
      <c r="D93" s="36"/>
      <c r="E93" s="36"/>
      <c r="F93" s="27" t="str">
        <f>E17</f>
        <v xml:space="preserve"> </v>
      </c>
      <c r="G93" s="36"/>
      <c r="H93" s="36"/>
      <c r="I93" s="29" t="s">
        <v>29</v>
      </c>
      <c r="J93" s="32" t="str">
        <f>E23</f>
        <v xml:space="preserve"> </v>
      </c>
      <c r="K93" s="36"/>
      <c r="L93" s="51"/>
      <c r="S93" s="34"/>
      <c r="T93" s="34"/>
      <c r="U93" s="34"/>
      <c r="V93" s="34"/>
      <c r="W93" s="34"/>
      <c r="X93" s="34"/>
      <c r="Y93" s="34"/>
      <c r="Z93" s="34"/>
      <c r="AA93" s="34"/>
      <c r="AB93" s="34"/>
      <c r="AC93" s="34"/>
      <c r="AD93" s="34"/>
      <c r="AE93" s="34"/>
    </row>
    <row r="94" spans="1:31" s="2" customFormat="1" ht="15.2" customHeight="1" x14ac:dyDescent="0.2">
      <c r="A94" s="34"/>
      <c r="B94" s="35"/>
      <c r="C94" s="29" t="s">
        <v>27</v>
      </c>
      <c r="D94" s="36"/>
      <c r="E94" s="36"/>
      <c r="F94" s="27" t="str">
        <f>IF(E20="","",E20)</f>
        <v>Vyplň údaj</v>
      </c>
      <c r="G94" s="36"/>
      <c r="H94" s="36"/>
      <c r="I94" s="29" t="s">
        <v>31</v>
      </c>
      <c r="J94" s="32" t="str">
        <f>E26</f>
        <v xml:space="preserve"> </v>
      </c>
      <c r="K94" s="36"/>
      <c r="L94" s="51"/>
      <c r="S94" s="34"/>
      <c r="T94" s="34"/>
      <c r="U94" s="34"/>
      <c r="V94" s="34"/>
      <c r="W94" s="34"/>
      <c r="X94" s="34"/>
      <c r="Y94" s="34"/>
      <c r="Z94" s="34"/>
      <c r="AA94" s="34"/>
      <c r="AB94" s="34"/>
      <c r="AC94" s="34"/>
      <c r="AD94" s="34"/>
      <c r="AE94" s="34"/>
    </row>
    <row r="95" spans="1:31" s="2" customFormat="1" ht="10.35"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x14ac:dyDescent="0.2">
      <c r="A96" s="34"/>
      <c r="B96" s="35"/>
      <c r="C96" s="149" t="s">
        <v>159</v>
      </c>
      <c r="D96" s="150"/>
      <c r="E96" s="150"/>
      <c r="F96" s="150"/>
      <c r="G96" s="150"/>
      <c r="H96" s="150"/>
      <c r="I96" s="150"/>
      <c r="J96" s="151" t="s">
        <v>160</v>
      </c>
      <c r="K96" s="150"/>
      <c r="L96" s="51"/>
      <c r="S96" s="34"/>
      <c r="T96" s="34"/>
      <c r="U96" s="34"/>
      <c r="V96" s="34"/>
      <c r="W96" s="34"/>
      <c r="X96" s="34"/>
      <c r="Y96" s="34"/>
      <c r="Z96" s="34"/>
      <c r="AA96" s="34"/>
      <c r="AB96" s="34"/>
      <c r="AC96" s="34"/>
      <c r="AD96" s="34"/>
      <c r="AE96" s="34"/>
    </row>
    <row r="97" spans="1:47" s="2" customFormat="1" ht="10.35" customHeight="1" x14ac:dyDescent="0.2">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x14ac:dyDescent="0.2">
      <c r="A98" s="34"/>
      <c r="B98" s="35"/>
      <c r="C98" s="152" t="s">
        <v>161</v>
      </c>
      <c r="D98" s="36"/>
      <c r="E98" s="36"/>
      <c r="F98" s="36"/>
      <c r="G98" s="36"/>
      <c r="H98" s="36"/>
      <c r="I98" s="36"/>
      <c r="J98" s="84">
        <f>J124</f>
        <v>0</v>
      </c>
      <c r="K98" s="36"/>
      <c r="L98" s="51"/>
      <c r="S98" s="34"/>
      <c r="T98" s="34"/>
      <c r="U98" s="34"/>
      <c r="V98" s="34"/>
      <c r="W98" s="34"/>
      <c r="X98" s="34"/>
      <c r="Y98" s="34"/>
      <c r="Z98" s="34"/>
      <c r="AA98" s="34"/>
      <c r="AB98" s="34"/>
      <c r="AC98" s="34"/>
      <c r="AD98" s="34"/>
      <c r="AE98" s="34"/>
      <c r="AU98" s="17" t="s">
        <v>162</v>
      </c>
    </row>
    <row r="99" spans="1:47" s="9" customFormat="1" ht="24.95" customHeight="1" x14ac:dyDescent="0.2">
      <c r="B99" s="153"/>
      <c r="C99" s="154"/>
      <c r="D99" s="155" t="s">
        <v>1298</v>
      </c>
      <c r="E99" s="156"/>
      <c r="F99" s="156"/>
      <c r="G99" s="156"/>
      <c r="H99" s="156"/>
      <c r="I99" s="156"/>
      <c r="J99" s="157">
        <f>J125</f>
        <v>0</v>
      </c>
      <c r="K99" s="154"/>
      <c r="L99" s="158"/>
    </row>
    <row r="100" spans="1:47" s="10" customFormat="1" ht="19.899999999999999" customHeight="1" x14ac:dyDescent="0.2">
      <c r="B100" s="159"/>
      <c r="C100" s="104"/>
      <c r="D100" s="160" t="s">
        <v>1317</v>
      </c>
      <c r="E100" s="161"/>
      <c r="F100" s="161"/>
      <c r="G100" s="161"/>
      <c r="H100" s="161"/>
      <c r="I100" s="161"/>
      <c r="J100" s="162">
        <f>J126</f>
        <v>0</v>
      </c>
      <c r="K100" s="104"/>
      <c r="L100" s="163"/>
    </row>
    <row r="101" spans="1:47" s="9" customFormat="1" ht="24.95" customHeight="1" x14ac:dyDescent="0.2">
      <c r="B101" s="153"/>
      <c r="C101" s="154"/>
      <c r="D101" s="155" t="s">
        <v>1086</v>
      </c>
      <c r="E101" s="156"/>
      <c r="F101" s="156"/>
      <c r="G101" s="156"/>
      <c r="H101" s="156"/>
      <c r="I101" s="156"/>
      <c r="J101" s="157">
        <f>J128</f>
        <v>0</v>
      </c>
      <c r="K101" s="154"/>
      <c r="L101" s="158"/>
    </row>
    <row r="102" spans="1:47" s="10" customFormat="1" ht="19.899999999999999" customHeight="1" x14ac:dyDescent="0.2">
      <c r="B102" s="159"/>
      <c r="C102" s="104"/>
      <c r="D102" s="160" t="s">
        <v>1087</v>
      </c>
      <c r="E102" s="161"/>
      <c r="F102" s="161"/>
      <c r="G102" s="161"/>
      <c r="H102" s="161"/>
      <c r="I102" s="161"/>
      <c r="J102" s="162">
        <f>J129</f>
        <v>0</v>
      </c>
      <c r="K102" s="104"/>
      <c r="L102" s="163"/>
    </row>
    <row r="103" spans="1:47" s="2" customFormat="1" ht="21.75" customHeight="1" x14ac:dyDescent="0.2">
      <c r="A103" s="34"/>
      <c r="B103" s="35"/>
      <c r="C103" s="36"/>
      <c r="D103" s="36"/>
      <c r="E103" s="36"/>
      <c r="F103" s="36"/>
      <c r="G103" s="36"/>
      <c r="H103" s="36"/>
      <c r="I103" s="36"/>
      <c r="J103" s="36"/>
      <c r="K103" s="36"/>
      <c r="L103" s="51"/>
      <c r="S103" s="34"/>
      <c r="T103" s="34"/>
      <c r="U103" s="34"/>
      <c r="V103" s="34"/>
      <c r="W103" s="34"/>
      <c r="X103" s="34"/>
      <c r="Y103" s="34"/>
      <c r="Z103" s="34"/>
      <c r="AA103" s="34"/>
      <c r="AB103" s="34"/>
      <c r="AC103" s="34"/>
      <c r="AD103" s="34"/>
      <c r="AE103" s="34"/>
    </row>
    <row r="104" spans="1:47" s="2" customFormat="1" ht="6.95" customHeight="1" x14ac:dyDescent="0.2">
      <c r="A104" s="34"/>
      <c r="B104" s="54"/>
      <c r="C104" s="55"/>
      <c r="D104" s="55"/>
      <c r="E104" s="55"/>
      <c r="F104" s="55"/>
      <c r="G104" s="55"/>
      <c r="H104" s="55"/>
      <c r="I104" s="55"/>
      <c r="J104" s="55"/>
      <c r="K104" s="55"/>
      <c r="L104" s="51"/>
      <c r="S104" s="34"/>
      <c r="T104" s="34"/>
      <c r="U104" s="34"/>
      <c r="V104" s="34"/>
      <c r="W104" s="34"/>
      <c r="X104" s="34"/>
      <c r="Y104" s="34"/>
      <c r="Z104" s="34"/>
      <c r="AA104" s="34"/>
      <c r="AB104" s="34"/>
      <c r="AC104" s="34"/>
      <c r="AD104" s="34"/>
      <c r="AE104" s="34"/>
    </row>
    <row r="108" spans="1:47" s="2" customFormat="1" ht="6.95" customHeight="1" x14ac:dyDescent="0.2">
      <c r="A108" s="34"/>
      <c r="B108" s="56"/>
      <c r="C108" s="57"/>
      <c r="D108" s="57"/>
      <c r="E108" s="57"/>
      <c r="F108" s="57"/>
      <c r="G108" s="57"/>
      <c r="H108" s="57"/>
      <c r="I108" s="57"/>
      <c r="J108" s="57"/>
      <c r="K108" s="57"/>
      <c r="L108" s="51"/>
      <c r="S108" s="34"/>
      <c r="T108" s="34"/>
      <c r="U108" s="34"/>
      <c r="V108" s="34"/>
      <c r="W108" s="34"/>
      <c r="X108" s="34"/>
      <c r="Y108" s="34"/>
      <c r="Z108" s="34"/>
      <c r="AA108" s="34"/>
      <c r="AB108" s="34"/>
      <c r="AC108" s="34"/>
      <c r="AD108" s="34"/>
      <c r="AE108" s="34"/>
    </row>
    <row r="109" spans="1:47" s="2" customFormat="1" ht="24.95" customHeight="1" x14ac:dyDescent="0.2">
      <c r="A109" s="34"/>
      <c r="B109" s="35"/>
      <c r="C109" s="23" t="s">
        <v>166</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47" s="2" customFormat="1" ht="6.95" customHeight="1" x14ac:dyDescent="0.2">
      <c r="A110" s="34"/>
      <c r="B110" s="35"/>
      <c r="C110" s="36"/>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12" customHeight="1" x14ac:dyDescent="0.2">
      <c r="A111" s="34"/>
      <c r="B111" s="35"/>
      <c r="C111" s="29" t="s">
        <v>16</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47" s="2" customFormat="1" ht="16.5" customHeight="1" x14ac:dyDescent="0.2">
      <c r="A112" s="34"/>
      <c r="B112" s="35"/>
      <c r="C112" s="36"/>
      <c r="D112" s="36"/>
      <c r="E112" s="309" t="str">
        <f>E7</f>
        <v>16 -Oprava trati v úseku Praha Smíchov - Beroun Závodí</v>
      </c>
      <c r="F112" s="310"/>
      <c r="G112" s="310"/>
      <c r="H112" s="310"/>
      <c r="I112" s="36"/>
      <c r="J112" s="36"/>
      <c r="K112" s="36"/>
      <c r="L112" s="51"/>
      <c r="S112" s="34"/>
      <c r="T112" s="34"/>
      <c r="U112" s="34"/>
      <c r="V112" s="34"/>
      <c r="W112" s="34"/>
      <c r="X112" s="34"/>
      <c r="Y112" s="34"/>
      <c r="Z112" s="34"/>
      <c r="AA112" s="34"/>
      <c r="AB112" s="34"/>
      <c r="AC112" s="34"/>
      <c r="AD112" s="34"/>
      <c r="AE112" s="34"/>
    </row>
    <row r="113" spans="1:65" s="1" customFormat="1" ht="12" customHeight="1" x14ac:dyDescent="0.2">
      <c r="B113" s="21"/>
      <c r="C113" s="29" t="s">
        <v>156</v>
      </c>
      <c r="D113" s="22"/>
      <c r="E113" s="22"/>
      <c r="F113" s="22"/>
      <c r="G113" s="22"/>
      <c r="H113" s="22"/>
      <c r="I113" s="22"/>
      <c r="J113" s="22"/>
      <c r="K113" s="22"/>
      <c r="L113" s="20"/>
    </row>
    <row r="114" spans="1:65" s="2" customFormat="1" ht="16.5" customHeight="1" x14ac:dyDescent="0.2">
      <c r="A114" s="34"/>
      <c r="B114" s="35"/>
      <c r="C114" s="36"/>
      <c r="D114" s="36"/>
      <c r="E114" s="309" t="s">
        <v>1277</v>
      </c>
      <c r="F114" s="308"/>
      <c r="G114" s="308"/>
      <c r="H114" s="308"/>
      <c r="I114" s="36"/>
      <c r="J114" s="36"/>
      <c r="K114" s="36"/>
      <c r="L114" s="51"/>
      <c r="S114" s="34"/>
      <c r="T114" s="34"/>
      <c r="U114" s="34"/>
      <c r="V114" s="34"/>
      <c r="W114" s="34"/>
      <c r="X114" s="34"/>
      <c r="Y114" s="34"/>
      <c r="Z114" s="34"/>
      <c r="AA114" s="34"/>
      <c r="AB114" s="34"/>
      <c r="AC114" s="34"/>
      <c r="AD114" s="34"/>
      <c r="AE114" s="34"/>
    </row>
    <row r="115" spans="1:65" s="2" customFormat="1" ht="12" customHeight="1" x14ac:dyDescent="0.2">
      <c r="A115" s="34"/>
      <c r="B115" s="35"/>
      <c r="C115" s="29" t="s">
        <v>486</v>
      </c>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6.5" customHeight="1" x14ac:dyDescent="0.2">
      <c r="A116" s="34"/>
      <c r="B116" s="35"/>
      <c r="C116" s="36"/>
      <c r="D116" s="36"/>
      <c r="E116" s="270" t="str">
        <f>E11</f>
        <v>03 - Vráž u Berouna stavební část</v>
      </c>
      <c r="F116" s="308"/>
      <c r="G116" s="308"/>
      <c r="H116" s="308"/>
      <c r="I116" s="36"/>
      <c r="J116" s="36"/>
      <c r="K116" s="36"/>
      <c r="L116" s="51"/>
      <c r="S116" s="34"/>
      <c r="T116" s="34"/>
      <c r="U116" s="34"/>
      <c r="V116" s="34"/>
      <c r="W116" s="34"/>
      <c r="X116" s="34"/>
      <c r="Y116" s="34"/>
      <c r="Z116" s="34"/>
      <c r="AA116" s="34"/>
      <c r="AB116" s="34"/>
      <c r="AC116" s="34"/>
      <c r="AD116" s="34"/>
      <c r="AE116" s="34"/>
    </row>
    <row r="117" spans="1:65" s="2" customFormat="1" ht="6.95" customHeight="1" x14ac:dyDescent="0.2">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2" customFormat="1" ht="12" customHeight="1" x14ac:dyDescent="0.2">
      <c r="A118" s="34"/>
      <c r="B118" s="35"/>
      <c r="C118" s="29" t="s">
        <v>20</v>
      </c>
      <c r="D118" s="36"/>
      <c r="E118" s="36"/>
      <c r="F118" s="27" t="str">
        <f>F14</f>
        <v xml:space="preserve"> </v>
      </c>
      <c r="G118" s="36"/>
      <c r="H118" s="36"/>
      <c r="I118" s="29" t="s">
        <v>22</v>
      </c>
      <c r="J118" s="66" t="str">
        <f>IF(J14="","",J14)</f>
        <v>4. 4. 2022</v>
      </c>
      <c r="K118" s="36"/>
      <c r="L118" s="51"/>
      <c r="S118" s="34"/>
      <c r="T118" s="34"/>
      <c r="U118" s="34"/>
      <c r="V118" s="34"/>
      <c r="W118" s="34"/>
      <c r="X118" s="34"/>
      <c r="Y118" s="34"/>
      <c r="Z118" s="34"/>
      <c r="AA118" s="34"/>
      <c r="AB118" s="34"/>
      <c r="AC118" s="34"/>
      <c r="AD118" s="34"/>
      <c r="AE118" s="34"/>
    </row>
    <row r="119" spans="1:65" s="2" customFormat="1" ht="6.95" customHeight="1" x14ac:dyDescent="0.2">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2" customFormat="1" ht="15.2" customHeight="1" x14ac:dyDescent="0.2">
      <c r="A120" s="34"/>
      <c r="B120" s="35"/>
      <c r="C120" s="29" t="s">
        <v>24</v>
      </c>
      <c r="D120" s="36"/>
      <c r="E120" s="36"/>
      <c r="F120" s="27" t="str">
        <f>E17</f>
        <v xml:space="preserve"> </v>
      </c>
      <c r="G120" s="36"/>
      <c r="H120" s="36"/>
      <c r="I120" s="29" t="s">
        <v>29</v>
      </c>
      <c r="J120" s="32" t="str">
        <f>E23</f>
        <v xml:space="preserve"> </v>
      </c>
      <c r="K120" s="36"/>
      <c r="L120" s="51"/>
      <c r="S120" s="34"/>
      <c r="T120" s="34"/>
      <c r="U120" s="34"/>
      <c r="V120" s="34"/>
      <c r="W120" s="34"/>
      <c r="X120" s="34"/>
      <c r="Y120" s="34"/>
      <c r="Z120" s="34"/>
      <c r="AA120" s="34"/>
      <c r="AB120" s="34"/>
      <c r="AC120" s="34"/>
      <c r="AD120" s="34"/>
      <c r="AE120" s="34"/>
    </row>
    <row r="121" spans="1:65" s="2" customFormat="1" ht="15.2" customHeight="1" x14ac:dyDescent="0.2">
      <c r="A121" s="34"/>
      <c r="B121" s="35"/>
      <c r="C121" s="29" t="s">
        <v>27</v>
      </c>
      <c r="D121" s="36"/>
      <c r="E121" s="36"/>
      <c r="F121" s="27" t="str">
        <f>IF(E20="","",E20)</f>
        <v>Vyplň údaj</v>
      </c>
      <c r="G121" s="36"/>
      <c r="H121" s="36"/>
      <c r="I121" s="29" t="s">
        <v>31</v>
      </c>
      <c r="J121" s="32" t="str">
        <f>E26</f>
        <v xml:space="preserve"> </v>
      </c>
      <c r="K121" s="36"/>
      <c r="L121" s="51"/>
      <c r="S121" s="34"/>
      <c r="T121" s="34"/>
      <c r="U121" s="34"/>
      <c r="V121" s="34"/>
      <c r="W121" s="34"/>
      <c r="X121" s="34"/>
      <c r="Y121" s="34"/>
      <c r="Z121" s="34"/>
      <c r="AA121" s="34"/>
      <c r="AB121" s="34"/>
      <c r="AC121" s="34"/>
      <c r="AD121" s="34"/>
      <c r="AE121" s="34"/>
    </row>
    <row r="122" spans="1:65" s="2" customFormat="1" ht="10.35" customHeight="1" x14ac:dyDescent="0.2">
      <c r="A122" s="34"/>
      <c r="B122" s="35"/>
      <c r="C122" s="36"/>
      <c r="D122" s="36"/>
      <c r="E122" s="36"/>
      <c r="F122" s="36"/>
      <c r="G122" s="36"/>
      <c r="H122" s="36"/>
      <c r="I122" s="36"/>
      <c r="J122" s="36"/>
      <c r="K122" s="36"/>
      <c r="L122" s="51"/>
      <c r="S122" s="34"/>
      <c r="T122" s="34"/>
      <c r="U122" s="34"/>
      <c r="V122" s="34"/>
      <c r="W122" s="34"/>
      <c r="X122" s="34"/>
      <c r="Y122" s="34"/>
      <c r="Z122" s="34"/>
      <c r="AA122" s="34"/>
      <c r="AB122" s="34"/>
      <c r="AC122" s="34"/>
      <c r="AD122" s="34"/>
      <c r="AE122" s="34"/>
    </row>
    <row r="123" spans="1:65" s="11" customFormat="1" ht="29.25" customHeight="1" x14ac:dyDescent="0.2">
      <c r="A123" s="164"/>
      <c r="B123" s="165"/>
      <c r="C123" s="166" t="s">
        <v>167</v>
      </c>
      <c r="D123" s="167" t="s">
        <v>58</v>
      </c>
      <c r="E123" s="167" t="s">
        <v>54</v>
      </c>
      <c r="F123" s="167" t="s">
        <v>55</v>
      </c>
      <c r="G123" s="167" t="s">
        <v>168</v>
      </c>
      <c r="H123" s="167" t="s">
        <v>169</v>
      </c>
      <c r="I123" s="167" t="s">
        <v>170</v>
      </c>
      <c r="J123" s="167" t="s">
        <v>160</v>
      </c>
      <c r="K123" s="168" t="s">
        <v>171</v>
      </c>
      <c r="L123" s="169"/>
      <c r="M123" s="75" t="s">
        <v>1</v>
      </c>
      <c r="N123" s="76" t="s">
        <v>37</v>
      </c>
      <c r="O123" s="76" t="s">
        <v>172</v>
      </c>
      <c r="P123" s="76" t="s">
        <v>173</v>
      </c>
      <c r="Q123" s="76" t="s">
        <v>174</v>
      </c>
      <c r="R123" s="76" t="s">
        <v>175</v>
      </c>
      <c r="S123" s="76" t="s">
        <v>176</v>
      </c>
      <c r="T123" s="77" t="s">
        <v>177</v>
      </c>
      <c r="U123" s="164"/>
      <c r="V123" s="164"/>
      <c r="W123" s="164"/>
      <c r="X123" s="164"/>
      <c r="Y123" s="164"/>
      <c r="Z123" s="164"/>
      <c r="AA123" s="164"/>
      <c r="AB123" s="164"/>
      <c r="AC123" s="164"/>
      <c r="AD123" s="164"/>
      <c r="AE123" s="164"/>
    </row>
    <row r="124" spans="1:65" s="2" customFormat="1" ht="22.9" customHeight="1" x14ac:dyDescent="0.25">
      <c r="A124" s="34"/>
      <c r="B124" s="35"/>
      <c r="C124" s="82" t="s">
        <v>178</v>
      </c>
      <c r="D124" s="36"/>
      <c r="E124" s="36"/>
      <c r="F124" s="36"/>
      <c r="G124" s="36"/>
      <c r="H124" s="36"/>
      <c r="I124" s="36"/>
      <c r="J124" s="170">
        <f>BK124</f>
        <v>0</v>
      </c>
      <c r="K124" s="36"/>
      <c r="L124" s="39"/>
      <c r="M124" s="78"/>
      <c r="N124" s="171"/>
      <c r="O124" s="79"/>
      <c r="P124" s="172">
        <f>P125+P128</f>
        <v>0</v>
      </c>
      <c r="Q124" s="79"/>
      <c r="R124" s="172">
        <f>R125+R128</f>
        <v>0</v>
      </c>
      <c r="S124" s="79"/>
      <c r="T124" s="173">
        <f>T125+T128</f>
        <v>0</v>
      </c>
      <c r="U124" s="34"/>
      <c r="V124" s="34"/>
      <c r="W124" s="34"/>
      <c r="X124" s="34"/>
      <c r="Y124" s="34"/>
      <c r="Z124" s="34"/>
      <c r="AA124" s="34"/>
      <c r="AB124" s="34"/>
      <c r="AC124" s="34"/>
      <c r="AD124" s="34"/>
      <c r="AE124" s="34"/>
      <c r="AT124" s="17" t="s">
        <v>72</v>
      </c>
      <c r="AU124" s="17" t="s">
        <v>162</v>
      </c>
      <c r="BK124" s="174">
        <f>BK125+BK128</f>
        <v>0</v>
      </c>
    </row>
    <row r="125" spans="1:65" s="12" customFormat="1" ht="25.9" customHeight="1" x14ac:dyDescent="0.2">
      <c r="B125" s="175"/>
      <c r="C125" s="176"/>
      <c r="D125" s="177" t="s">
        <v>72</v>
      </c>
      <c r="E125" s="178" t="s">
        <v>1300</v>
      </c>
      <c r="F125" s="178" t="s">
        <v>1301</v>
      </c>
      <c r="G125" s="176"/>
      <c r="H125" s="176"/>
      <c r="I125" s="179"/>
      <c r="J125" s="180">
        <f>BK125</f>
        <v>0</v>
      </c>
      <c r="K125" s="176"/>
      <c r="L125" s="181"/>
      <c r="M125" s="182"/>
      <c r="N125" s="183"/>
      <c r="O125" s="183"/>
      <c r="P125" s="184">
        <f>P126</f>
        <v>0</v>
      </c>
      <c r="Q125" s="183"/>
      <c r="R125" s="184">
        <f>R126</f>
        <v>0</v>
      </c>
      <c r="S125" s="183"/>
      <c r="T125" s="185">
        <f>T126</f>
        <v>0</v>
      </c>
      <c r="AR125" s="186" t="s">
        <v>83</v>
      </c>
      <c r="AT125" s="187" t="s">
        <v>72</v>
      </c>
      <c r="AU125" s="187" t="s">
        <v>73</v>
      </c>
      <c r="AY125" s="186" t="s">
        <v>181</v>
      </c>
      <c r="BK125" s="188">
        <f>BK126</f>
        <v>0</v>
      </c>
    </row>
    <row r="126" spans="1:65" s="12" customFormat="1" ht="22.9" customHeight="1" x14ac:dyDescent="0.2">
      <c r="B126" s="175"/>
      <c r="C126" s="176"/>
      <c r="D126" s="177" t="s">
        <v>72</v>
      </c>
      <c r="E126" s="189" t="s">
        <v>1318</v>
      </c>
      <c r="F126" s="189" t="s">
        <v>1319</v>
      </c>
      <c r="G126" s="176"/>
      <c r="H126" s="176"/>
      <c r="I126" s="179"/>
      <c r="J126" s="190">
        <f>BK126</f>
        <v>0</v>
      </c>
      <c r="K126" s="176"/>
      <c r="L126" s="181"/>
      <c r="M126" s="182"/>
      <c r="N126" s="183"/>
      <c r="O126" s="183"/>
      <c r="P126" s="184">
        <f>P127</f>
        <v>0</v>
      </c>
      <c r="Q126" s="183"/>
      <c r="R126" s="184">
        <f>R127</f>
        <v>0</v>
      </c>
      <c r="S126" s="183"/>
      <c r="T126" s="185">
        <f>T127</f>
        <v>0</v>
      </c>
      <c r="AR126" s="186" t="s">
        <v>83</v>
      </c>
      <c r="AT126" s="187" t="s">
        <v>72</v>
      </c>
      <c r="AU126" s="187" t="s">
        <v>81</v>
      </c>
      <c r="AY126" s="186" t="s">
        <v>181</v>
      </c>
      <c r="BK126" s="188">
        <f>BK127</f>
        <v>0</v>
      </c>
    </row>
    <row r="127" spans="1:65" s="2" customFormat="1" ht="24.2" customHeight="1" x14ac:dyDescent="0.2">
      <c r="A127" s="34"/>
      <c r="B127" s="35"/>
      <c r="C127" s="191" t="s">
        <v>81</v>
      </c>
      <c r="D127" s="191" t="s">
        <v>184</v>
      </c>
      <c r="E127" s="192" t="s">
        <v>1320</v>
      </c>
      <c r="F127" s="193" t="s">
        <v>1321</v>
      </c>
      <c r="G127" s="194" t="s">
        <v>227</v>
      </c>
      <c r="H127" s="195">
        <v>1</v>
      </c>
      <c r="I127" s="196"/>
      <c r="J127" s="197">
        <f>ROUND(I127*H127,2)</f>
        <v>0</v>
      </c>
      <c r="K127" s="193" t="s">
        <v>1400</v>
      </c>
      <c r="L127" s="39"/>
      <c r="M127" s="198" t="s">
        <v>1</v>
      </c>
      <c r="N127" s="199" t="s">
        <v>38</v>
      </c>
      <c r="O127" s="71"/>
      <c r="P127" s="200">
        <f>O127*H127</f>
        <v>0</v>
      </c>
      <c r="Q127" s="200">
        <v>0</v>
      </c>
      <c r="R127" s="200">
        <f>Q127*H127</f>
        <v>0</v>
      </c>
      <c r="S127" s="200">
        <v>0</v>
      </c>
      <c r="T127" s="201">
        <f>S127*H127</f>
        <v>0</v>
      </c>
      <c r="U127" s="34"/>
      <c r="V127" s="34"/>
      <c r="W127" s="34"/>
      <c r="X127" s="34"/>
      <c r="Y127" s="34"/>
      <c r="Z127" s="34"/>
      <c r="AA127" s="34"/>
      <c r="AB127" s="34"/>
      <c r="AC127" s="34"/>
      <c r="AD127" s="34"/>
      <c r="AE127" s="34"/>
      <c r="AR127" s="202" t="s">
        <v>81</v>
      </c>
      <c r="AT127" s="202" t="s">
        <v>184</v>
      </c>
      <c r="AU127" s="202" t="s">
        <v>83</v>
      </c>
      <c r="AY127" s="17" t="s">
        <v>181</v>
      </c>
      <c r="BE127" s="203">
        <f>IF(N127="základní",J127,0)</f>
        <v>0</v>
      </c>
      <c r="BF127" s="203">
        <f>IF(N127="snížená",J127,0)</f>
        <v>0</v>
      </c>
      <c r="BG127" s="203">
        <f>IF(N127="zákl. přenesená",J127,0)</f>
        <v>0</v>
      </c>
      <c r="BH127" s="203">
        <f>IF(N127="sníž. přenesená",J127,0)</f>
        <v>0</v>
      </c>
      <c r="BI127" s="203">
        <f>IF(N127="nulová",J127,0)</f>
        <v>0</v>
      </c>
      <c r="BJ127" s="17" t="s">
        <v>81</v>
      </c>
      <c r="BK127" s="203">
        <f>ROUND(I127*H127,2)</f>
        <v>0</v>
      </c>
      <c r="BL127" s="17" t="s">
        <v>81</v>
      </c>
      <c r="BM127" s="202" t="s">
        <v>1322</v>
      </c>
    </row>
    <row r="128" spans="1:65" s="12" customFormat="1" ht="25.9" customHeight="1" x14ac:dyDescent="0.2">
      <c r="B128" s="175"/>
      <c r="C128" s="176"/>
      <c r="D128" s="177" t="s">
        <v>72</v>
      </c>
      <c r="E128" s="178" t="s">
        <v>212</v>
      </c>
      <c r="F128" s="178" t="s">
        <v>1106</v>
      </c>
      <c r="G128" s="176"/>
      <c r="H128" s="176"/>
      <c r="I128" s="179"/>
      <c r="J128" s="180">
        <f>BK128</f>
        <v>0</v>
      </c>
      <c r="K128" s="176"/>
      <c r="L128" s="181"/>
      <c r="M128" s="182"/>
      <c r="N128" s="183"/>
      <c r="O128" s="183"/>
      <c r="P128" s="184">
        <f>P129</f>
        <v>0</v>
      </c>
      <c r="Q128" s="183"/>
      <c r="R128" s="184">
        <f>R129</f>
        <v>0</v>
      </c>
      <c r="S128" s="183"/>
      <c r="T128" s="185">
        <f>T129</f>
        <v>0</v>
      </c>
      <c r="AR128" s="186" t="s">
        <v>198</v>
      </c>
      <c r="AT128" s="187" t="s">
        <v>72</v>
      </c>
      <c r="AU128" s="187" t="s">
        <v>73</v>
      </c>
      <c r="AY128" s="186" t="s">
        <v>181</v>
      </c>
      <c r="BK128" s="188">
        <f>BK129</f>
        <v>0</v>
      </c>
    </row>
    <row r="129" spans="1:65" s="12" customFormat="1" ht="22.9" customHeight="1" x14ac:dyDescent="0.2">
      <c r="B129" s="175"/>
      <c r="C129" s="176"/>
      <c r="D129" s="177" t="s">
        <v>72</v>
      </c>
      <c r="E129" s="189" t="s">
        <v>1107</v>
      </c>
      <c r="F129" s="189" t="s">
        <v>1108</v>
      </c>
      <c r="G129" s="176"/>
      <c r="H129" s="176"/>
      <c r="I129" s="179"/>
      <c r="J129" s="190">
        <f>BK129</f>
        <v>0</v>
      </c>
      <c r="K129" s="176"/>
      <c r="L129" s="181"/>
      <c r="M129" s="182"/>
      <c r="N129" s="183"/>
      <c r="O129" s="183"/>
      <c r="P129" s="184">
        <f>P130</f>
        <v>0</v>
      </c>
      <c r="Q129" s="183"/>
      <c r="R129" s="184">
        <f>R130</f>
        <v>0</v>
      </c>
      <c r="S129" s="183"/>
      <c r="T129" s="185">
        <f>T130</f>
        <v>0</v>
      </c>
      <c r="AR129" s="186" t="s">
        <v>198</v>
      </c>
      <c r="AT129" s="187" t="s">
        <v>72</v>
      </c>
      <c r="AU129" s="187" t="s">
        <v>81</v>
      </c>
      <c r="AY129" s="186" t="s">
        <v>181</v>
      </c>
      <c r="BK129" s="188">
        <f>BK130</f>
        <v>0</v>
      </c>
    </row>
    <row r="130" spans="1:65" s="2" customFormat="1" ht="24.2" customHeight="1" x14ac:dyDescent="0.2">
      <c r="A130" s="34"/>
      <c r="B130" s="35"/>
      <c r="C130" s="191" t="s">
        <v>83</v>
      </c>
      <c r="D130" s="191" t="s">
        <v>184</v>
      </c>
      <c r="E130" s="192" t="s">
        <v>1307</v>
      </c>
      <c r="F130" s="193" t="s">
        <v>1308</v>
      </c>
      <c r="G130" s="194" t="s">
        <v>227</v>
      </c>
      <c r="H130" s="195">
        <v>1</v>
      </c>
      <c r="I130" s="196"/>
      <c r="J130" s="197">
        <f>ROUND(I130*H130,2)</f>
        <v>0</v>
      </c>
      <c r="K130" s="193" t="s">
        <v>1400</v>
      </c>
      <c r="L130" s="39"/>
      <c r="M130" s="255" t="s">
        <v>1</v>
      </c>
      <c r="N130" s="256" t="s">
        <v>38</v>
      </c>
      <c r="O130" s="252"/>
      <c r="P130" s="253">
        <f>O130*H130</f>
        <v>0</v>
      </c>
      <c r="Q130" s="253">
        <v>0</v>
      </c>
      <c r="R130" s="253">
        <f>Q130*H130</f>
        <v>0</v>
      </c>
      <c r="S130" s="253">
        <v>0</v>
      </c>
      <c r="T130" s="254">
        <f>S130*H130</f>
        <v>0</v>
      </c>
      <c r="U130" s="34"/>
      <c r="V130" s="34"/>
      <c r="W130" s="34"/>
      <c r="X130" s="34"/>
      <c r="Y130" s="34"/>
      <c r="Z130" s="34"/>
      <c r="AA130" s="34"/>
      <c r="AB130" s="34"/>
      <c r="AC130" s="34"/>
      <c r="AD130" s="34"/>
      <c r="AE130" s="34"/>
      <c r="AR130" s="202" t="s">
        <v>81</v>
      </c>
      <c r="AT130" s="202" t="s">
        <v>184</v>
      </c>
      <c r="AU130" s="202" t="s">
        <v>83</v>
      </c>
      <c r="AY130" s="17" t="s">
        <v>181</v>
      </c>
      <c r="BE130" s="203">
        <f>IF(N130="základní",J130,0)</f>
        <v>0</v>
      </c>
      <c r="BF130" s="203">
        <f>IF(N130="snížená",J130,0)</f>
        <v>0</v>
      </c>
      <c r="BG130" s="203">
        <f>IF(N130="zákl. přenesená",J130,0)</f>
        <v>0</v>
      </c>
      <c r="BH130" s="203">
        <f>IF(N130="sníž. přenesená",J130,0)</f>
        <v>0</v>
      </c>
      <c r="BI130" s="203">
        <f>IF(N130="nulová",J130,0)</f>
        <v>0</v>
      </c>
      <c r="BJ130" s="17" t="s">
        <v>81</v>
      </c>
      <c r="BK130" s="203">
        <f>ROUND(I130*H130,2)</f>
        <v>0</v>
      </c>
      <c r="BL130" s="17" t="s">
        <v>81</v>
      </c>
      <c r="BM130" s="202" t="s">
        <v>1323</v>
      </c>
    </row>
    <row r="131" spans="1:65" s="2" customFormat="1" ht="6.95" customHeight="1" x14ac:dyDescent="0.2">
      <c r="A131" s="34"/>
      <c r="B131" s="54"/>
      <c r="C131" s="55"/>
      <c r="D131" s="55"/>
      <c r="E131" s="55"/>
      <c r="F131" s="55"/>
      <c r="G131" s="55"/>
      <c r="H131" s="55"/>
      <c r="I131" s="55"/>
      <c r="J131" s="55"/>
      <c r="K131" s="55"/>
      <c r="L131" s="39"/>
      <c r="M131" s="34"/>
      <c r="O131" s="34"/>
      <c r="P131" s="34"/>
      <c r="Q131" s="34"/>
      <c r="R131" s="34"/>
      <c r="S131" s="34"/>
      <c r="T131" s="34"/>
      <c r="U131" s="34"/>
      <c r="V131" s="34"/>
      <c r="W131" s="34"/>
      <c r="X131" s="34"/>
      <c r="Y131" s="34"/>
      <c r="Z131" s="34"/>
      <c r="AA131" s="34"/>
      <c r="AB131" s="34"/>
      <c r="AC131" s="34"/>
      <c r="AD131" s="34"/>
      <c r="AE131" s="34"/>
    </row>
  </sheetData>
  <sheetProtection algorithmName="SHA-512" hashValue="CcTlm9Yh5bEidgW1lkU4ibf+TG4cveZgToRzxTy7rW6bW3ckLBxzq4xVvIw08KsLUVi8VSMDdDdAd0/ahpj7pw==" saltValue="yK5uSs9xRzZQBN0NO3TFzA==" spinCount="100000" sheet="1" objects="1" scenarios="1" formatColumns="0" formatRows="0" autoFilter="0"/>
  <autoFilter ref="C123:K130" xr:uid="{00000000-0009-0000-0000-000014000000}"/>
  <mergeCells count="12">
    <mergeCell ref="E116:H116"/>
    <mergeCell ref="L2:V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2:BM141"/>
  <sheetViews>
    <sheetView showGridLines="0" topLeftCell="A130" workbookViewId="0">
      <selection activeCell="K127" sqref="K127"/>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95"/>
      <c r="M2" s="295"/>
      <c r="N2" s="295"/>
      <c r="O2" s="295"/>
      <c r="P2" s="295"/>
      <c r="Q2" s="295"/>
      <c r="R2" s="295"/>
      <c r="S2" s="295"/>
      <c r="T2" s="295"/>
      <c r="U2" s="295"/>
      <c r="V2" s="295"/>
      <c r="AT2" s="17" t="s">
        <v>149</v>
      </c>
    </row>
    <row r="3" spans="1:46" s="1" customFormat="1" ht="6.95" customHeight="1" x14ac:dyDescent="0.2">
      <c r="B3" s="115"/>
      <c r="C3" s="116"/>
      <c r="D3" s="116"/>
      <c r="E3" s="116"/>
      <c r="F3" s="116"/>
      <c r="G3" s="116"/>
      <c r="H3" s="116"/>
      <c r="I3" s="116"/>
      <c r="J3" s="116"/>
      <c r="K3" s="116"/>
      <c r="L3" s="20"/>
      <c r="AT3" s="17" t="s">
        <v>83</v>
      </c>
    </row>
    <row r="4" spans="1:46" s="1" customFormat="1" ht="24.95" customHeight="1" x14ac:dyDescent="0.2">
      <c r="B4" s="20"/>
      <c r="D4" s="117" t="s">
        <v>155</v>
      </c>
      <c r="L4" s="20"/>
      <c r="M4" s="118" t="s">
        <v>10</v>
      </c>
      <c r="AT4" s="17" t="s">
        <v>4</v>
      </c>
    </row>
    <row r="5" spans="1:46" s="1" customFormat="1" ht="6.95" customHeight="1" x14ac:dyDescent="0.2">
      <c r="B5" s="20"/>
      <c r="L5" s="20"/>
    </row>
    <row r="6" spans="1:46" s="1" customFormat="1" ht="12" customHeight="1" x14ac:dyDescent="0.2">
      <c r="B6" s="20"/>
      <c r="D6" s="119" t="s">
        <v>16</v>
      </c>
      <c r="L6" s="20"/>
    </row>
    <row r="7" spans="1:46" s="1" customFormat="1" ht="16.5" customHeight="1" x14ac:dyDescent="0.2">
      <c r="B7" s="20"/>
      <c r="E7" s="311" t="str">
        <f>'Rekapitulace stavby'!K6</f>
        <v>16 -Oprava trati v úseku Praha Smíchov - Beroun Závodí</v>
      </c>
      <c r="F7" s="312"/>
      <c r="G7" s="312"/>
      <c r="H7" s="312"/>
      <c r="L7" s="20"/>
    </row>
    <row r="8" spans="1:46" s="1" customFormat="1" ht="12" customHeight="1" x14ac:dyDescent="0.2">
      <c r="B8" s="20"/>
      <c r="D8" s="119" t="s">
        <v>156</v>
      </c>
      <c r="L8" s="20"/>
    </row>
    <row r="9" spans="1:46" s="2" customFormat="1" ht="16.5" customHeight="1" x14ac:dyDescent="0.2">
      <c r="A9" s="34"/>
      <c r="B9" s="39"/>
      <c r="C9" s="34"/>
      <c r="D9" s="34"/>
      <c r="E9" s="311" t="s">
        <v>1277</v>
      </c>
      <c r="F9" s="314"/>
      <c r="G9" s="314"/>
      <c r="H9" s="314"/>
      <c r="I9" s="34"/>
      <c r="J9" s="34"/>
      <c r="K9" s="34"/>
      <c r="L9" s="51"/>
      <c r="S9" s="34"/>
      <c r="T9" s="34"/>
      <c r="U9" s="34"/>
      <c r="V9" s="34"/>
      <c r="W9" s="34"/>
      <c r="X9" s="34"/>
      <c r="Y9" s="34"/>
      <c r="Z9" s="34"/>
      <c r="AA9" s="34"/>
      <c r="AB9" s="34"/>
      <c r="AC9" s="34"/>
      <c r="AD9" s="34"/>
      <c r="AE9" s="34"/>
    </row>
    <row r="10" spans="1:46" s="2" customFormat="1" ht="12" customHeight="1" x14ac:dyDescent="0.2">
      <c r="A10" s="34"/>
      <c r="B10" s="39"/>
      <c r="C10" s="34"/>
      <c r="D10" s="119" t="s">
        <v>486</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x14ac:dyDescent="0.2">
      <c r="A11" s="34"/>
      <c r="B11" s="39"/>
      <c r="C11" s="34"/>
      <c r="D11" s="34"/>
      <c r="E11" s="313" t="s">
        <v>1324</v>
      </c>
      <c r="F11" s="314"/>
      <c r="G11" s="314"/>
      <c r="H11" s="314"/>
      <c r="I11" s="34"/>
      <c r="J11" s="34"/>
      <c r="K11" s="34"/>
      <c r="L11" s="51"/>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x14ac:dyDescent="0.2">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x14ac:dyDescent="0.2">
      <c r="A14" s="34"/>
      <c r="B14" s="39"/>
      <c r="C14" s="34"/>
      <c r="D14" s="119" t="s">
        <v>20</v>
      </c>
      <c r="E14" s="34"/>
      <c r="F14" s="110" t="s">
        <v>21</v>
      </c>
      <c r="G14" s="34"/>
      <c r="H14" s="34"/>
      <c r="I14" s="119" t="s">
        <v>22</v>
      </c>
      <c r="J14" s="120" t="str">
        <f>'Rekapitulace stavby'!AN8</f>
        <v>4. 4. 2022</v>
      </c>
      <c r="K14" s="34"/>
      <c r="L14" s="51"/>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x14ac:dyDescent="0.2">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customHeight="1" x14ac:dyDescent="0.2">
      <c r="A17" s="34"/>
      <c r="B17" s="39"/>
      <c r="C17" s="34"/>
      <c r="D17" s="34"/>
      <c r="E17" s="110" t="str">
        <f>IF('Rekapitulace stavby'!E11="","",'Rekapitulace stavby'!E11)</f>
        <v xml:space="preserve"> </v>
      </c>
      <c r="F17" s="34"/>
      <c r="G17" s="34"/>
      <c r="H17" s="34"/>
      <c r="I17" s="119" t="s">
        <v>26</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x14ac:dyDescent="0.2">
      <c r="A19" s="34"/>
      <c r="B19" s="39"/>
      <c r="C19" s="34"/>
      <c r="D19" s="119" t="s">
        <v>27</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x14ac:dyDescent="0.2">
      <c r="A20" s="34"/>
      <c r="B20" s="39"/>
      <c r="C20" s="34"/>
      <c r="D20" s="34"/>
      <c r="E20" s="315" t="str">
        <f>'Rekapitulace stavby'!E14</f>
        <v>Vyplň údaj</v>
      </c>
      <c r="F20" s="316"/>
      <c r="G20" s="316"/>
      <c r="H20" s="316"/>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x14ac:dyDescent="0.2">
      <c r="A22" s="34"/>
      <c r="B22" s="39"/>
      <c r="C22" s="34"/>
      <c r="D22" s="119" t="s">
        <v>29</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x14ac:dyDescent="0.2">
      <c r="A23" s="34"/>
      <c r="B23" s="39"/>
      <c r="C23" s="34"/>
      <c r="D23" s="34"/>
      <c r="E23" s="110" t="str">
        <f>IF('Rekapitulace stavby'!E17="","",'Rekapitulace stavby'!E17)</f>
        <v xml:space="preserve"> </v>
      </c>
      <c r="F23" s="34"/>
      <c r="G23" s="34"/>
      <c r="H23" s="34"/>
      <c r="I23" s="119" t="s">
        <v>26</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x14ac:dyDescent="0.2">
      <c r="A25" s="34"/>
      <c r="B25" s="39"/>
      <c r="C25" s="34"/>
      <c r="D25" s="119" t="s">
        <v>31</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x14ac:dyDescent="0.2">
      <c r="A26" s="34"/>
      <c r="B26" s="39"/>
      <c r="C26" s="34"/>
      <c r="D26" s="34"/>
      <c r="E26" s="110" t="str">
        <f>IF('Rekapitulace stavby'!E20="","",'Rekapitulace stavby'!E20)</f>
        <v xml:space="preserve"> </v>
      </c>
      <c r="F26" s="34"/>
      <c r="G26" s="34"/>
      <c r="H26" s="34"/>
      <c r="I26" s="119" t="s">
        <v>26</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x14ac:dyDescent="0.2">
      <c r="A28" s="34"/>
      <c r="B28" s="39"/>
      <c r="C28" s="34"/>
      <c r="D28" s="119" t="s">
        <v>32</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x14ac:dyDescent="0.2">
      <c r="A29" s="121"/>
      <c r="B29" s="122"/>
      <c r="C29" s="121"/>
      <c r="D29" s="121"/>
      <c r="E29" s="317" t="s">
        <v>1</v>
      </c>
      <c r="F29" s="317"/>
      <c r="G29" s="317"/>
      <c r="H29" s="317"/>
      <c r="I29" s="121"/>
      <c r="J29" s="121"/>
      <c r="K29" s="121"/>
      <c r="L29" s="123"/>
      <c r="S29" s="121"/>
      <c r="T29" s="121"/>
      <c r="U29" s="121"/>
      <c r="V29" s="121"/>
      <c r="W29" s="121"/>
      <c r="X29" s="121"/>
      <c r="Y29" s="121"/>
      <c r="Z29" s="121"/>
      <c r="AA29" s="121"/>
      <c r="AB29" s="121"/>
      <c r="AC29" s="121"/>
      <c r="AD29" s="121"/>
      <c r="AE29" s="121"/>
    </row>
    <row r="30" spans="1:31" s="2" customFormat="1" ht="6.95" customHeight="1" x14ac:dyDescent="0.2">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x14ac:dyDescent="0.2">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x14ac:dyDescent="0.2">
      <c r="A32" s="34"/>
      <c r="B32" s="39"/>
      <c r="C32" s="34"/>
      <c r="D32" s="125" t="s">
        <v>33</v>
      </c>
      <c r="E32" s="34"/>
      <c r="F32" s="34"/>
      <c r="G32" s="34"/>
      <c r="H32" s="34"/>
      <c r="I32" s="34"/>
      <c r="J32" s="126">
        <f>ROUND(J121, 2)</f>
        <v>0</v>
      </c>
      <c r="K32" s="34"/>
      <c r="L32" s="51"/>
      <c r="S32" s="34"/>
      <c r="T32" s="34"/>
      <c r="U32" s="34"/>
      <c r="V32" s="34"/>
      <c r="W32" s="34"/>
      <c r="X32" s="34"/>
      <c r="Y32" s="34"/>
      <c r="Z32" s="34"/>
      <c r="AA32" s="34"/>
      <c r="AB32" s="34"/>
      <c r="AC32" s="34"/>
      <c r="AD32" s="34"/>
      <c r="AE32" s="34"/>
    </row>
    <row r="33" spans="1:31" s="2" customFormat="1" ht="6.95" customHeight="1" x14ac:dyDescent="0.2">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7" t="s">
        <v>35</v>
      </c>
      <c r="G34" s="34"/>
      <c r="H34" s="34"/>
      <c r="I34" s="127" t="s">
        <v>34</v>
      </c>
      <c r="J34" s="127" t="s">
        <v>36</v>
      </c>
      <c r="K34" s="34"/>
      <c r="L34" s="51"/>
      <c r="S34" s="34"/>
      <c r="T34" s="34"/>
      <c r="U34" s="34"/>
      <c r="V34" s="34"/>
      <c r="W34" s="34"/>
      <c r="X34" s="34"/>
      <c r="Y34" s="34"/>
      <c r="Z34" s="34"/>
      <c r="AA34" s="34"/>
      <c r="AB34" s="34"/>
      <c r="AC34" s="34"/>
      <c r="AD34" s="34"/>
      <c r="AE34" s="34"/>
    </row>
    <row r="35" spans="1:31" s="2" customFormat="1" ht="14.45" customHeight="1" x14ac:dyDescent="0.2">
      <c r="A35" s="34"/>
      <c r="B35" s="39"/>
      <c r="C35" s="34"/>
      <c r="D35" s="128" t="s">
        <v>37</v>
      </c>
      <c r="E35" s="119" t="s">
        <v>38</v>
      </c>
      <c r="F35" s="129">
        <f>ROUND((SUM(BE121:BE140)),  2)</f>
        <v>0</v>
      </c>
      <c r="G35" s="34"/>
      <c r="H35" s="34"/>
      <c r="I35" s="130">
        <v>0.21</v>
      </c>
      <c r="J35" s="129">
        <f>ROUND(((SUM(BE121:BE140))*I35),  2)</f>
        <v>0</v>
      </c>
      <c r="K35" s="34"/>
      <c r="L35" s="51"/>
      <c r="S35" s="34"/>
      <c r="T35" s="34"/>
      <c r="U35" s="34"/>
      <c r="V35" s="34"/>
      <c r="W35" s="34"/>
      <c r="X35" s="34"/>
      <c r="Y35" s="34"/>
      <c r="Z35" s="34"/>
      <c r="AA35" s="34"/>
      <c r="AB35" s="34"/>
      <c r="AC35" s="34"/>
      <c r="AD35" s="34"/>
      <c r="AE35" s="34"/>
    </row>
    <row r="36" spans="1:31" s="2" customFormat="1" ht="14.45" customHeight="1" x14ac:dyDescent="0.2">
      <c r="A36" s="34"/>
      <c r="B36" s="39"/>
      <c r="C36" s="34"/>
      <c r="D36" s="34"/>
      <c r="E36" s="119" t="s">
        <v>39</v>
      </c>
      <c r="F36" s="129">
        <f>ROUND((SUM(BF121:BF140)),  2)</f>
        <v>0</v>
      </c>
      <c r="G36" s="34"/>
      <c r="H36" s="34"/>
      <c r="I36" s="130">
        <v>0.15</v>
      </c>
      <c r="J36" s="129">
        <f>ROUND(((SUM(BF121:BF140))*I36),  2)</f>
        <v>0</v>
      </c>
      <c r="K36" s="34"/>
      <c r="L36" s="51"/>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9" t="s">
        <v>40</v>
      </c>
      <c r="F37" s="129">
        <f>ROUND((SUM(BG121:BG140)),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9" t="s">
        <v>41</v>
      </c>
      <c r="F38" s="129">
        <f>ROUND((SUM(BH121:BH140)),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9" t="s">
        <v>42</v>
      </c>
      <c r="F39" s="129">
        <f>ROUND((SUM(BI121:BI140)),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x14ac:dyDescent="0.2">
      <c r="A41" s="34"/>
      <c r="B41" s="39"/>
      <c r="C41" s="131"/>
      <c r="D41" s="132" t="s">
        <v>43</v>
      </c>
      <c r="E41" s="133"/>
      <c r="F41" s="133"/>
      <c r="G41" s="134" t="s">
        <v>44</v>
      </c>
      <c r="H41" s="135" t="s">
        <v>45</v>
      </c>
      <c r="I41" s="133"/>
      <c r="J41" s="136">
        <f>SUM(J32:J39)</f>
        <v>0</v>
      </c>
      <c r="K41" s="137"/>
      <c r="L41" s="51"/>
      <c r="S41" s="34"/>
      <c r="T41" s="34"/>
      <c r="U41" s="34"/>
      <c r="V41" s="34"/>
      <c r="W41" s="34"/>
      <c r="X41" s="34"/>
      <c r="Y41" s="34"/>
      <c r="Z41" s="34"/>
      <c r="AA41" s="34"/>
      <c r="AB41" s="34"/>
      <c r="AC41" s="34"/>
      <c r="AD41" s="34"/>
      <c r="AE41" s="34"/>
    </row>
    <row r="42" spans="1:31" s="2" customFormat="1" ht="14.45" customHeight="1" x14ac:dyDescent="0.2">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51"/>
      <c r="D50" s="138" t="s">
        <v>46</v>
      </c>
      <c r="E50" s="139"/>
      <c r="F50" s="139"/>
      <c r="G50" s="138" t="s">
        <v>47</v>
      </c>
      <c r="H50" s="139"/>
      <c r="I50" s="139"/>
      <c r="J50" s="139"/>
      <c r="K50" s="139"/>
      <c r="L50" s="51"/>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34"/>
      <c r="B61" s="39"/>
      <c r="C61" s="34"/>
      <c r="D61" s="140" t="s">
        <v>48</v>
      </c>
      <c r="E61" s="141"/>
      <c r="F61" s="142" t="s">
        <v>49</v>
      </c>
      <c r="G61" s="140" t="s">
        <v>48</v>
      </c>
      <c r="H61" s="141"/>
      <c r="I61" s="141"/>
      <c r="J61" s="143" t="s">
        <v>49</v>
      </c>
      <c r="K61" s="141"/>
      <c r="L61" s="51"/>
      <c r="S61" s="34"/>
      <c r="T61" s="34"/>
      <c r="U61" s="34"/>
      <c r="V61" s="34"/>
      <c r="W61" s="34"/>
      <c r="X61" s="34"/>
      <c r="Y61" s="34"/>
      <c r="Z61" s="34"/>
      <c r="AA61" s="34"/>
      <c r="AB61" s="34"/>
      <c r="AC61" s="34"/>
      <c r="AD61" s="34"/>
      <c r="AE61" s="34"/>
    </row>
    <row r="62" spans="1:31" x14ac:dyDescent="0.2">
      <c r="B62" s="20"/>
      <c r="L62" s="20"/>
    </row>
    <row r="63" spans="1:31" x14ac:dyDescent="0.2">
      <c r="B63" s="20"/>
      <c r="L63" s="20"/>
    </row>
    <row r="64" spans="1:31" x14ac:dyDescent="0.2">
      <c r="B64" s="20"/>
      <c r="L64" s="20"/>
    </row>
    <row r="65" spans="1:31" s="2" customFormat="1" ht="12.75" x14ac:dyDescent="0.2">
      <c r="A65" s="34"/>
      <c r="B65" s="39"/>
      <c r="C65" s="34"/>
      <c r="D65" s="138" t="s">
        <v>50</v>
      </c>
      <c r="E65" s="144"/>
      <c r="F65" s="144"/>
      <c r="G65" s="138" t="s">
        <v>51</v>
      </c>
      <c r="H65" s="144"/>
      <c r="I65" s="144"/>
      <c r="J65" s="144"/>
      <c r="K65" s="144"/>
      <c r="L65" s="51"/>
      <c r="S65" s="34"/>
      <c r="T65" s="34"/>
      <c r="U65" s="34"/>
      <c r="V65" s="34"/>
      <c r="W65" s="34"/>
      <c r="X65" s="34"/>
      <c r="Y65" s="34"/>
      <c r="Z65" s="34"/>
      <c r="AA65" s="34"/>
      <c r="AB65" s="34"/>
      <c r="AC65" s="34"/>
      <c r="AD65" s="34"/>
      <c r="AE65" s="34"/>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34"/>
      <c r="B76" s="39"/>
      <c r="C76" s="34"/>
      <c r="D76" s="140" t="s">
        <v>48</v>
      </c>
      <c r="E76" s="141"/>
      <c r="F76" s="142" t="s">
        <v>49</v>
      </c>
      <c r="G76" s="140" t="s">
        <v>48</v>
      </c>
      <c r="H76" s="141"/>
      <c r="I76" s="141"/>
      <c r="J76" s="143" t="s">
        <v>49</v>
      </c>
      <c r="K76" s="141"/>
      <c r="L76" s="51"/>
      <c r="S76" s="34"/>
      <c r="T76" s="34"/>
      <c r="U76" s="34"/>
      <c r="V76" s="34"/>
      <c r="W76" s="34"/>
      <c r="X76" s="34"/>
      <c r="Y76" s="34"/>
      <c r="Z76" s="34"/>
      <c r="AA76" s="34"/>
      <c r="AB76" s="34"/>
      <c r="AC76" s="34"/>
      <c r="AD76" s="34"/>
      <c r="AE76" s="34"/>
    </row>
    <row r="77" spans="1:31" s="2" customFormat="1" ht="14.45" customHeight="1" x14ac:dyDescent="0.2">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5" customHeight="1" x14ac:dyDescent="0.2">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x14ac:dyDescent="0.2">
      <c r="A82" s="34"/>
      <c r="B82" s="35"/>
      <c r="C82" s="23" t="s">
        <v>158</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x14ac:dyDescent="0.2">
      <c r="A85" s="34"/>
      <c r="B85" s="35"/>
      <c r="C85" s="36"/>
      <c r="D85" s="36"/>
      <c r="E85" s="309" t="str">
        <f>E7</f>
        <v>16 -Oprava trati v úseku Praha Smíchov - Beroun Závodí</v>
      </c>
      <c r="F85" s="310"/>
      <c r="G85" s="310"/>
      <c r="H85" s="310"/>
      <c r="I85" s="36"/>
      <c r="J85" s="36"/>
      <c r="K85" s="36"/>
      <c r="L85" s="51"/>
      <c r="S85" s="34"/>
      <c r="T85" s="34"/>
      <c r="U85" s="34"/>
      <c r="V85" s="34"/>
      <c r="W85" s="34"/>
      <c r="X85" s="34"/>
      <c r="Y85" s="34"/>
      <c r="Z85" s="34"/>
      <c r="AA85" s="34"/>
      <c r="AB85" s="34"/>
      <c r="AC85" s="34"/>
      <c r="AD85" s="34"/>
      <c r="AE85" s="34"/>
    </row>
    <row r="86" spans="1:31" s="1" customFormat="1" ht="12" customHeight="1" x14ac:dyDescent="0.2">
      <c r="B86" s="21"/>
      <c r="C86" s="29" t="s">
        <v>156</v>
      </c>
      <c r="D86" s="22"/>
      <c r="E86" s="22"/>
      <c r="F86" s="22"/>
      <c r="G86" s="22"/>
      <c r="H86" s="22"/>
      <c r="I86" s="22"/>
      <c r="J86" s="22"/>
      <c r="K86" s="22"/>
      <c r="L86" s="20"/>
    </row>
    <row r="87" spans="1:31" s="2" customFormat="1" ht="16.5" customHeight="1" x14ac:dyDescent="0.2">
      <c r="A87" s="34"/>
      <c r="B87" s="35"/>
      <c r="C87" s="36"/>
      <c r="D87" s="36"/>
      <c r="E87" s="309" t="s">
        <v>1277</v>
      </c>
      <c r="F87" s="308"/>
      <c r="G87" s="308"/>
      <c r="H87" s="308"/>
      <c r="I87" s="36"/>
      <c r="J87" s="36"/>
      <c r="K87" s="36"/>
      <c r="L87" s="51"/>
      <c r="S87" s="34"/>
      <c r="T87" s="34"/>
      <c r="U87" s="34"/>
      <c r="V87" s="34"/>
      <c r="W87" s="34"/>
      <c r="X87" s="34"/>
      <c r="Y87" s="34"/>
      <c r="Z87" s="34"/>
      <c r="AA87" s="34"/>
      <c r="AB87" s="34"/>
      <c r="AC87" s="34"/>
      <c r="AD87" s="34"/>
      <c r="AE87" s="34"/>
    </row>
    <row r="88" spans="1:31" s="2" customFormat="1" ht="12" customHeight="1" x14ac:dyDescent="0.2">
      <c r="A88" s="34"/>
      <c r="B88" s="35"/>
      <c r="C88" s="29" t="s">
        <v>486</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x14ac:dyDescent="0.2">
      <c r="A89" s="34"/>
      <c r="B89" s="35"/>
      <c r="C89" s="36"/>
      <c r="D89" s="36"/>
      <c r="E89" s="270" t="str">
        <f>E11</f>
        <v>04 - Beroun Závodí technologická část</v>
      </c>
      <c r="F89" s="308"/>
      <c r="G89" s="308"/>
      <c r="H89" s="308"/>
      <c r="I89" s="36"/>
      <c r="J89" s="36"/>
      <c r="K89" s="36"/>
      <c r="L89" s="51"/>
      <c r="S89" s="34"/>
      <c r="T89" s="34"/>
      <c r="U89" s="34"/>
      <c r="V89" s="34"/>
      <c r="W89" s="34"/>
      <c r="X89" s="34"/>
      <c r="Y89" s="34"/>
      <c r="Z89" s="34"/>
      <c r="AA89" s="34"/>
      <c r="AB89" s="34"/>
      <c r="AC89" s="34"/>
      <c r="AD89" s="34"/>
      <c r="AE89" s="34"/>
    </row>
    <row r="90" spans="1:31" s="2" customFormat="1" ht="6.95"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x14ac:dyDescent="0.2">
      <c r="A91" s="34"/>
      <c r="B91" s="35"/>
      <c r="C91" s="29" t="s">
        <v>20</v>
      </c>
      <c r="D91" s="36"/>
      <c r="E91" s="36"/>
      <c r="F91" s="27" t="str">
        <f>F14</f>
        <v xml:space="preserve"> </v>
      </c>
      <c r="G91" s="36"/>
      <c r="H91" s="36"/>
      <c r="I91" s="29" t="s">
        <v>22</v>
      </c>
      <c r="J91" s="66" t="str">
        <f>IF(J14="","",J14)</f>
        <v>4. 4. 2022</v>
      </c>
      <c r="K91" s="36"/>
      <c r="L91" s="51"/>
      <c r="S91" s="34"/>
      <c r="T91" s="34"/>
      <c r="U91" s="34"/>
      <c r="V91" s="34"/>
      <c r="W91" s="34"/>
      <c r="X91" s="34"/>
      <c r="Y91" s="34"/>
      <c r="Z91" s="34"/>
      <c r="AA91" s="34"/>
      <c r="AB91" s="34"/>
      <c r="AC91" s="34"/>
      <c r="AD91" s="34"/>
      <c r="AE91" s="34"/>
    </row>
    <row r="92" spans="1:31" s="2" customFormat="1" ht="6.95" customHeight="1" x14ac:dyDescent="0.2">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x14ac:dyDescent="0.2">
      <c r="A93" s="34"/>
      <c r="B93" s="35"/>
      <c r="C93" s="29" t="s">
        <v>24</v>
      </c>
      <c r="D93" s="36"/>
      <c r="E93" s="36"/>
      <c r="F93" s="27" t="str">
        <f>E17</f>
        <v xml:space="preserve"> </v>
      </c>
      <c r="G93" s="36"/>
      <c r="H93" s="36"/>
      <c r="I93" s="29" t="s">
        <v>29</v>
      </c>
      <c r="J93" s="32" t="str">
        <f>E23</f>
        <v xml:space="preserve"> </v>
      </c>
      <c r="K93" s="36"/>
      <c r="L93" s="51"/>
      <c r="S93" s="34"/>
      <c r="T93" s="34"/>
      <c r="U93" s="34"/>
      <c r="V93" s="34"/>
      <c r="W93" s="34"/>
      <c r="X93" s="34"/>
      <c r="Y93" s="34"/>
      <c r="Z93" s="34"/>
      <c r="AA93" s="34"/>
      <c r="AB93" s="34"/>
      <c r="AC93" s="34"/>
      <c r="AD93" s="34"/>
      <c r="AE93" s="34"/>
    </row>
    <row r="94" spans="1:31" s="2" customFormat="1" ht="15.2" customHeight="1" x14ac:dyDescent="0.2">
      <c r="A94" s="34"/>
      <c r="B94" s="35"/>
      <c r="C94" s="29" t="s">
        <v>27</v>
      </c>
      <c r="D94" s="36"/>
      <c r="E94" s="36"/>
      <c r="F94" s="27" t="str">
        <f>IF(E20="","",E20)</f>
        <v>Vyplň údaj</v>
      </c>
      <c r="G94" s="36"/>
      <c r="H94" s="36"/>
      <c r="I94" s="29" t="s">
        <v>31</v>
      </c>
      <c r="J94" s="32" t="str">
        <f>E26</f>
        <v xml:space="preserve"> </v>
      </c>
      <c r="K94" s="36"/>
      <c r="L94" s="51"/>
      <c r="S94" s="34"/>
      <c r="T94" s="34"/>
      <c r="U94" s="34"/>
      <c r="V94" s="34"/>
      <c r="W94" s="34"/>
      <c r="X94" s="34"/>
      <c r="Y94" s="34"/>
      <c r="Z94" s="34"/>
      <c r="AA94" s="34"/>
      <c r="AB94" s="34"/>
      <c r="AC94" s="34"/>
      <c r="AD94" s="34"/>
      <c r="AE94" s="34"/>
    </row>
    <row r="95" spans="1:31" s="2" customFormat="1" ht="10.35"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x14ac:dyDescent="0.2">
      <c r="A96" s="34"/>
      <c r="B96" s="35"/>
      <c r="C96" s="149" t="s">
        <v>159</v>
      </c>
      <c r="D96" s="150"/>
      <c r="E96" s="150"/>
      <c r="F96" s="150"/>
      <c r="G96" s="150"/>
      <c r="H96" s="150"/>
      <c r="I96" s="150"/>
      <c r="J96" s="151" t="s">
        <v>160</v>
      </c>
      <c r="K96" s="150"/>
      <c r="L96" s="51"/>
      <c r="S96" s="34"/>
      <c r="T96" s="34"/>
      <c r="U96" s="34"/>
      <c r="V96" s="34"/>
      <c r="W96" s="34"/>
      <c r="X96" s="34"/>
      <c r="Y96" s="34"/>
      <c r="Z96" s="34"/>
      <c r="AA96" s="34"/>
      <c r="AB96" s="34"/>
      <c r="AC96" s="34"/>
      <c r="AD96" s="34"/>
      <c r="AE96" s="34"/>
    </row>
    <row r="97" spans="1:47" s="2" customFormat="1" ht="10.35" customHeight="1" x14ac:dyDescent="0.2">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x14ac:dyDescent="0.2">
      <c r="A98" s="34"/>
      <c r="B98" s="35"/>
      <c r="C98" s="152" t="s">
        <v>161</v>
      </c>
      <c r="D98" s="36"/>
      <c r="E98" s="36"/>
      <c r="F98" s="36"/>
      <c r="G98" s="36"/>
      <c r="H98" s="36"/>
      <c r="I98" s="36"/>
      <c r="J98" s="84">
        <f>J121</f>
        <v>0</v>
      </c>
      <c r="K98" s="36"/>
      <c r="L98" s="51"/>
      <c r="S98" s="34"/>
      <c r="T98" s="34"/>
      <c r="U98" s="34"/>
      <c r="V98" s="34"/>
      <c r="W98" s="34"/>
      <c r="X98" s="34"/>
      <c r="Y98" s="34"/>
      <c r="Z98" s="34"/>
      <c r="AA98" s="34"/>
      <c r="AB98" s="34"/>
      <c r="AC98" s="34"/>
      <c r="AD98" s="34"/>
      <c r="AE98" s="34"/>
      <c r="AU98" s="17" t="s">
        <v>162</v>
      </c>
    </row>
    <row r="99" spans="1:47" s="9" customFormat="1" ht="24.95" customHeight="1" x14ac:dyDescent="0.2">
      <c r="B99" s="153"/>
      <c r="C99" s="154"/>
      <c r="D99" s="155" t="s">
        <v>165</v>
      </c>
      <c r="E99" s="156"/>
      <c r="F99" s="156"/>
      <c r="G99" s="156"/>
      <c r="H99" s="156"/>
      <c r="I99" s="156"/>
      <c r="J99" s="157">
        <f>J122</f>
        <v>0</v>
      </c>
      <c r="K99" s="154"/>
      <c r="L99" s="158"/>
    </row>
    <row r="100" spans="1:47" s="2" customFormat="1" ht="21.75" customHeight="1" x14ac:dyDescent="0.2">
      <c r="A100" s="34"/>
      <c r="B100" s="35"/>
      <c r="C100" s="36"/>
      <c r="D100" s="36"/>
      <c r="E100" s="36"/>
      <c r="F100" s="36"/>
      <c r="G100" s="36"/>
      <c r="H100" s="36"/>
      <c r="I100" s="36"/>
      <c r="J100" s="36"/>
      <c r="K100" s="36"/>
      <c r="L100" s="51"/>
      <c r="S100" s="34"/>
      <c r="T100" s="34"/>
      <c r="U100" s="34"/>
      <c r="V100" s="34"/>
      <c r="W100" s="34"/>
      <c r="X100" s="34"/>
      <c r="Y100" s="34"/>
      <c r="Z100" s="34"/>
      <c r="AA100" s="34"/>
      <c r="AB100" s="34"/>
      <c r="AC100" s="34"/>
      <c r="AD100" s="34"/>
      <c r="AE100" s="34"/>
    </row>
    <row r="101" spans="1:47" s="2" customFormat="1" ht="6.95" customHeight="1" x14ac:dyDescent="0.2">
      <c r="A101" s="34"/>
      <c r="B101" s="54"/>
      <c r="C101" s="55"/>
      <c r="D101" s="55"/>
      <c r="E101" s="55"/>
      <c r="F101" s="55"/>
      <c r="G101" s="55"/>
      <c r="H101" s="55"/>
      <c r="I101" s="55"/>
      <c r="J101" s="55"/>
      <c r="K101" s="55"/>
      <c r="L101" s="51"/>
      <c r="S101" s="34"/>
      <c r="T101" s="34"/>
      <c r="U101" s="34"/>
      <c r="V101" s="34"/>
      <c r="W101" s="34"/>
      <c r="X101" s="34"/>
      <c r="Y101" s="34"/>
      <c r="Z101" s="34"/>
      <c r="AA101" s="34"/>
      <c r="AB101" s="34"/>
      <c r="AC101" s="34"/>
      <c r="AD101" s="34"/>
      <c r="AE101" s="34"/>
    </row>
    <row r="105" spans="1:47" s="2" customFormat="1" ht="6.95" customHeight="1" x14ac:dyDescent="0.2">
      <c r="A105" s="34"/>
      <c r="B105" s="56"/>
      <c r="C105" s="57"/>
      <c r="D105" s="57"/>
      <c r="E105" s="57"/>
      <c r="F105" s="57"/>
      <c r="G105" s="57"/>
      <c r="H105" s="57"/>
      <c r="I105" s="57"/>
      <c r="J105" s="57"/>
      <c r="K105" s="57"/>
      <c r="L105" s="51"/>
      <c r="S105" s="34"/>
      <c r="T105" s="34"/>
      <c r="U105" s="34"/>
      <c r="V105" s="34"/>
      <c r="W105" s="34"/>
      <c r="X105" s="34"/>
      <c r="Y105" s="34"/>
      <c r="Z105" s="34"/>
      <c r="AA105" s="34"/>
      <c r="AB105" s="34"/>
      <c r="AC105" s="34"/>
      <c r="AD105" s="34"/>
      <c r="AE105" s="34"/>
    </row>
    <row r="106" spans="1:47" s="2" customFormat="1" ht="24.95" customHeight="1" x14ac:dyDescent="0.2">
      <c r="A106" s="34"/>
      <c r="B106" s="35"/>
      <c r="C106" s="23" t="s">
        <v>166</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47" s="2" customFormat="1" ht="6.95" customHeight="1" x14ac:dyDescent="0.2">
      <c r="A107" s="34"/>
      <c r="B107" s="35"/>
      <c r="C107" s="36"/>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47" s="2" customFormat="1" ht="12" customHeight="1" x14ac:dyDescent="0.2">
      <c r="A108" s="34"/>
      <c r="B108" s="35"/>
      <c r="C108" s="29" t="s">
        <v>16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47" s="2" customFormat="1" ht="16.5" customHeight="1" x14ac:dyDescent="0.2">
      <c r="A109" s="34"/>
      <c r="B109" s="35"/>
      <c r="C109" s="36"/>
      <c r="D109" s="36"/>
      <c r="E109" s="309" t="str">
        <f>E7</f>
        <v>16 -Oprava trati v úseku Praha Smíchov - Beroun Závodí</v>
      </c>
      <c r="F109" s="310"/>
      <c r="G109" s="310"/>
      <c r="H109" s="310"/>
      <c r="I109" s="36"/>
      <c r="J109" s="36"/>
      <c r="K109" s="36"/>
      <c r="L109" s="51"/>
      <c r="S109" s="34"/>
      <c r="T109" s="34"/>
      <c r="U109" s="34"/>
      <c r="V109" s="34"/>
      <c r="W109" s="34"/>
      <c r="X109" s="34"/>
      <c r="Y109" s="34"/>
      <c r="Z109" s="34"/>
      <c r="AA109" s="34"/>
      <c r="AB109" s="34"/>
      <c r="AC109" s="34"/>
      <c r="AD109" s="34"/>
      <c r="AE109" s="34"/>
    </row>
    <row r="110" spans="1:47" s="1" customFormat="1" ht="12" customHeight="1" x14ac:dyDescent="0.2">
      <c r="B110" s="21"/>
      <c r="C110" s="29" t="s">
        <v>156</v>
      </c>
      <c r="D110" s="22"/>
      <c r="E110" s="22"/>
      <c r="F110" s="22"/>
      <c r="G110" s="22"/>
      <c r="H110" s="22"/>
      <c r="I110" s="22"/>
      <c r="J110" s="22"/>
      <c r="K110" s="22"/>
      <c r="L110" s="20"/>
    </row>
    <row r="111" spans="1:47" s="2" customFormat="1" ht="16.5" customHeight="1" x14ac:dyDescent="0.2">
      <c r="A111" s="34"/>
      <c r="B111" s="35"/>
      <c r="C111" s="36"/>
      <c r="D111" s="36"/>
      <c r="E111" s="309" t="s">
        <v>1277</v>
      </c>
      <c r="F111" s="308"/>
      <c r="G111" s="308"/>
      <c r="H111" s="308"/>
      <c r="I111" s="36"/>
      <c r="J111" s="36"/>
      <c r="K111" s="36"/>
      <c r="L111" s="51"/>
      <c r="S111" s="34"/>
      <c r="T111" s="34"/>
      <c r="U111" s="34"/>
      <c r="V111" s="34"/>
      <c r="W111" s="34"/>
      <c r="X111" s="34"/>
      <c r="Y111" s="34"/>
      <c r="Z111" s="34"/>
      <c r="AA111" s="34"/>
      <c r="AB111" s="34"/>
      <c r="AC111" s="34"/>
      <c r="AD111" s="34"/>
      <c r="AE111" s="34"/>
    </row>
    <row r="112" spans="1:47" s="2" customFormat="1" ht="12" customHeight="1" x14ac:dyDescent="0.2">
      <c r="A112" s="34"/>
      <c r="B112" s="35"/>
      <c r="C112" s="29" t="s">
        <v>486</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x14ac:dyDescent="0.2">
      <c r="A113" s="34"/>
      <c r="B113" s="35"/>
      <c r="C113" s="36"/>
      <c r="D113" s="36"/>
      <c r="E113" s="270" t="str">
        <f>E11</f>
        <v>04 - Beroun Závodí technologická část</v>
      </c>
      <c r="F113" s="308"/>
      <c r="G113" s="308"/>
      <c r="H113" s="308"/>
      <c r="I113" s="36"/>
      <c r="J113" s="36"/>
      <c r="K113" s="36"/>
      <c r="L113" s="51"/>
      <c r="S113" s="34"/>
      <c r="T113" s="34"/>
      <c r="U113" s="34"/>
      <c r="V113" s="34"/>
      <c r="W113" s="34"/>
      <c r="X113" s="34"/>
      <c r="Y113" s="34"/>
      <c r="Z113" s="34"/>
      <c r="AA113" s="34"/>
      <c r="AB113" s="34"/>
      <c r="AC113" s="34"/>
      <c r="AD113" s="34"/>
      <c r="AE113" s="34"/>
    </row>
    <row r="114" spans="1:65" s="2" customFormat="1" ht="6.95" customHeight="1" x14ac:dyDescent="0.2">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2" customHeight="1" x14ac:dyDescent="0.2">
      <c r="A115" s="34"/>
      <c r="B115" s="35"/>
      <c r="C115" s="29" t="s">
        <v>20</v>
      </c>
      <c r="D115" s="36"/>
      <c r="E115" s="36"/>
      <c r="F115" s="27" t="str">
        <f>F14</f>
        <v xml:space="preserve"> </v>
      </c>
      <c r="G115" s="36"/>
      <c r="H115" s="36"/>
      <c r="I115" s="29" t="s">
        <v>22</v>
      </c>
      <c r="J115" s="66" t="str">
        <f>IF(J14="","",J14)</f>
        <v>4. 4. 2022</v>
      </c>
      <c r="K115" s="36"/>
      <c r="L115" s="51"/>
      <c r="S115" s="34"/>
      <c r="T115" s="34"/>
      <c r="U115" s="34"/>
      <c r="V115" s="34"/>
      <c r="W115" s="34"/>
      <c r="X115" s="34"/>
      <c r="Y115" s="34"/>
      <c r="Z115" s="34"/>
      <c r="AA115" s="34"/>
      <c r="AB115" s="34"/>
      <c r="AC115" s="34"/>
      <c r="AD115" s="34"/>
      <c r="AE115" s="34"/>
    </row>
    <row r="116" spans="1:65" s="2" customFormat="1" ht="6.95" customHeight="1" x14ac:dyDescent="0.2">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5.2" customHeight="1" x14ac:dyDescent="0.2">
      <c r="A117" s="34"/>
      <c r="B117" s="35"/>
      <c r="C117" s="29" t="s">
        <v>24</v>
      </c>
      <c r="D117" s="36"/>
      <c r="E117" s="36"/>
      <c r="F117" s="27" t="str">
        <f>E17</f>
        <v xml:space="preserve"> </v>
      </c>
      <c r="G117" s="36"/>
      <c r="H117" s="36"/>
      <c r="I117" s="29" t="s">
        <v>29</v>
      </c>
      <c r="J117" s="32" t="str">
        <f>E23</f>
        <v xml:space="preserve"> </v>
      </c>
      <c r="K117" s="36"/>
      <c r="L117" s="51"/>
      <c r="S117" s="34"/>
      <c r="T117" s="34"/>
      <c r="U117" s="34"/>
      <c r="V117" s="34"/>
      <c r="W117" s="34"/>
      <c r="X117" s="34"/>
      <c r="Y117" s="34"/>
      <c r="Z117" s="34"/>
      <c r="AA117" s="34"/>
      <c r="AB117" s="34"/>
      <c r="AC117" s="34"/>
      <c r="AD117" s="34"/>
      <c r="AE117" s="34"/>
    </row>
    <row r="118" spans="1:65" s="2" customFormat="1" ht="15.2" customHeight="1" x14ac:dyDescent="0.2">
      <c r="A118" s="34"/>
      <c r="B118" s="35"/>
      <c r="C118" s="29" t="s">
        <v>27</v>
      </c>
      <c r="D118" s="36"/>
      <c r="E118" s="36"/>
      <c r="F118" s="27" t="str">
        <f>IF(E20="","",E20)</f>
        <v>Vyplň údaj</v>
      </c>
      <c r="G118" s="36"/>
      <c r="H118" s="36"/>
      <c r="I118" s="29" t="s">
        <v>31</v>
      </c>
      <c r="J118" s="32" t="str">
        <f>E26</f>
        <v xml:space="preserve"> </v>
      </c>
      <c r="K118" s="36"/>
      <c r="L118" s="51"/>
      <c r="S118" s="34"/>
      <c r="T118" s="34"/>
      <c r="U118" s="34"/>
      <c r="V118" s="34"/>
      <c r="W118" s="34"/>
      <c r="X118" s="34"/>
      <c r="Y118" s="34"/>
      <c r="Z118" s="34"/>
      <c r="AA118" s="34"/>
      <c r="AB118" s="34"/>
      <c r="AC118" s="34"/>
      <c r="AD118" s="34"/>
      <c r="AE118" s="34"/>
    </row>
    <row r="119" spans="1:65" s="2" customFormat="1" ht="10.35" customHeight="1" x14ac:dyDescent="0.2">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11" customFormat="1" ht="29.25" customHeight="1" x14ac:dyDescent="0.2">
      <c r="A120" s="164"/>
      <c r="B120" s="165"/>
      <c r="C120" s="166" t="s">
        <v>167</v>
      </c>
      <c r="D120" s="167" t="s">
        <v>58</v>
      </c>
      <c r="E120" s="167" t="s">
        <v>54</v>
      </c>
      <c r="F120" s="167" t="s">
        <v>55</v>
      </c>
      <c r="G120" s="167" t="s">
        <v>168</v>
      </c>
      <c r="H120" s="167" t="s">
        <v>169</v>
      </c>
      <c r="I120" s="167" t="s">
        <v>170</v>
      </c>
      <c r="J120" s="167" t="s">
        <v>160</v>
      </c>
      <c r="K120" s="168" t="s">
        <v>171</v>
      </c>
      <c r="L120" s="169"/>
      <c r="M120" s="75" t="s">
        <v>1</v>
      </c>
      <c r="N120" s="76" t="s">
        <v>37</v>
      </c>
      <c r="O120" s="76" t="s">
        <v>172</v>
      </c>
      <c r="P120" s="76" t="s">
        <v>173</v>
      </c>
      <c r="Q120" s="76" t="s">
        <v>174</v>
      </c>
      <c r="R120" s="76" t="s">
        <v>175</v>
      </c>
      <c r="S120" s="76" t="s">
        <v>176</v>
      </c>
      <c r="T120" s="77" t="s">
        <v>177</v>
      </c>
      <c r="U120" s="164"/>
      <c r="V120" s="164"/>
      <c r="W120" s="164"/>
      <c r="X120" s="164"/>
      <c r="Y120" s="164"/>
      <c r="Z120" s="164"/>
      <c r="AA120" s="164"/>
      <c r="AB120" s="164"/>
      <c r="AC120" s="164"/>
      <c r="AD120" s="164"/>
      <c r="AE120" s="164"/>
    </row>
    <row r="121" spans="1:65" s="2" customFormat="1" ht="22.9" customHeight="1" x14ac:dyDescent="0.25">
      <c r="A121" s="34"/>
      <c r="B121" s="35"/>
      <c r="C121" s="82" t="s">
        <v>178</v>
      </c>
      <c r="D121" s="36"/>
      <c r="E121" s="36"/>
      <c r="F121" s="36"/>
      <c r="G121" s="36"/>
      <c r="H121" s="36"/>
      <c r="I121" s="36"/>
      <c r="J121" s="170">
        <f>BK121</f>
        <v>0</v>
      </c>
      <c r="K121" s="36"/>
      <c r="L121" s="39"/>
      <c r="M121" s="78"/>
      <c r="N121" s="171"/>
      <c r="O121" s="79"/>
      <c r="P121" s="172">
        <f>P122</f>
        <v>0</v>
      </c>
      <c r="Q121" s="79"/>
      <c r="R121" s="172">
        <f>R122</f>
        <v>0</v>
      </c>
      <c r="S121" s="79"/>
      <c r="T121" s="173">
        <f>T122</f>
        <v>0</v>
      </c>
      <c r="U121" s="34"/>
      <c r="V121" s="34"/>
      <c r="W121" s="34"/>
      <c r="X121" s="34"/>
      <c r="Y121" s="34"/>
      <c r="Z121" s="34"/>
      <c r="AA121" s="34"/>
      <c r="AB121" s="34"/>
      <c r="AC121" s="34"/>
      <c r="AD121" s="34"/>
      <c r="AE121" s="34"/>
      <c r="AT121" s="17" t="s">
        <v>72</v>
      </c>
      <c r="AU121" s="17" t="s">
        <v>162</v>
      </c>
      <c r="BK121" s="174">
        <f>BK122</f>
        <v>0</v>
      </c>
    </row>
    <row r="122" spans="1:65" s="12" customFormat="1" ht="25.9" customHeight="1" x14ac:dyDescent="0.2">
      <c r="B122" s="175"/>
      <c r="C122" s="176"/>
      <c r="D122" s="177" t="s">
        <v>72</v>
      </c>
      <c r="E122" s="178" t="s">
        <v>450</v>
      </c>
      <c r="F122" s="178" t="s">
        <v>451</v>
      </c>
      <c r="G122" s="176"/>
      <c r="H122" s="176"/>
      <c r="I122" s="179"/>
      <c r="J122" s="180">
        <f>BK122</f>
        <v>0</v>
      </c>
      <c r="K122" s="176"/>
      <c r="L122" s="181"/>
      <c r="M122" s="182"/>
      <c r="N122" s="183"/>
      <c r="O122" s="183"/>
      <c r="P122" s="184">
        <f>SUM(P123:P140)</f>
        <v>0</v>
      </c>
      <c r="Q122" s="183"/>
      <c r="R122" s="184">
        <f>SUM(R123:R140)</f>
        <v>0</v>
      </c>
      <c r="S122" s="183"/>
      <c r="T122" s="185">
        <f>SUM(T123:T140)</f>
        <v>0</v>
      </c>
      <c r="AR122" s="186" t="s">
        <v>189</v>
      </c>
      <c r="AT122" s="187" t="s">
        <v>72</v>
      </c>
      <c r="AU122" s="187" t="s">
        <v>73</v>
      </c>
      <c r="AY122" s="186" t="s">
        <v>181</v>
      </c>
      <c r="BK122" s="188">
        <f>SUM(BK123:BK140)</f>
        <v>0</v>
      </c>
    </row>
    <row r="123" spans="1:65" s="2" customFormat="1" ht="76.349999999999994" customHeight="1" x14ac:dyDescent="0.2">
      <c r="A123" s="34"/>
      <c r="B123" s="35"/>
      <c r="C123" s="191" t="s">
        <v>81</v>
      </c>
      <c r="D123" s="191" t="s">
        <v>184</v>
      </c>
      <c r="E123" s="192" t="s">
        <v>1325</v>
      </c>
      <c r="F123" s="193" t="s">
        <v>1326</v>
      </c>
      <c r="G123" s="194" t="s">
        <v>1047</v>
      </c>
      <c r="H123" s="195">
        <v>16</v>
      </c>
      <c r="I123" s="196"/>
      <c r="J123" s="197">
        <f t="shared" ref="J123:J140" si="0">ROUND(I123*H123,2)</f>
        <v>0</v>
      </c>
      <c r="K123" s="193" t="s">
        <v>188</v>
      </c>
      <c r="L123" s="39"/>
      <c r="M123" s="198" t="s">
        <v>1</v>
      </c>
      <c r="N123" s="199" t="s">
        <v>38</v>
      </c>
      <c r="O123" s="71"/>
      <c r="P123" s="200">
        <f t="shared" ref="P123:P140" si="1">O123*H123</f>
        <v>0</v>
      </c>
      <c r="Q123" s="200">
        <v>0</v>
      </c>
      <c r="R123" s="200">
        <f t="shared" ref="R123:R140" si="2">Q123*H123</f>
        <v>0</v>
      </c>
      <c r="S123" s="200">
        <v>0</v>
      </c>
      <c r="T123" s="201">
        <f t="shared" ref="T123:T140" si="3">S123*H123</f>
        <v>0</v>
      </c>
      <c r="U123" s="34"/>
      <c r="V123" s="34"/>
      <c r="W123" s="34"/>
      <c r="X123" s="34"/>
      <c r="Y123" s="34"/>
      <c r="Z123" s="34"/>
      <c r="AA123" s="34"/>
      <c r="AB123" s="34"/>
      <c r="AC123" s="34"/>
      <c r="AD123" s="34"/>
      <c r="AE123" s="34"/>
      <c r="AR123" s="202" t="s">
        <v>81</v>
      </c>
      <c r="AT123" s="202" t="s">
        <v>184</v>
      </c>
      <c r="AU123" s="202" t="s">
        <v>81</v>
      </c>
      <c r="AY123" s="17" t="s">
        <v>181</v>
      </c>
      <c r="BE123" s="203">
        <f t="shared" ref="BE123:BE140" si="4">IF(N123="základní",J123,0)</f>
        <v>0</v>
      </c>
      <c r="BF123" s="203">
        <f t="shared" ref="BF123:BF140" si="5">IF(N123="snížená",J123,0)</f>
        <v>0</v>
      </c>
      <c r="BG123" s="203">
        <f t="shared" ref="BG123:BG140" si="6">IF(N123="zákl. přenesená",J123,0)</f>
        <v>0</v>
      </c>
      <c r="BH123" s="203">
        <f t="shared" ref="BH123:BH140" si="7">IF(N123="sníž. přenesená",J123,0)</f>
        <v>0</v>
      </c>
      <c r="BI123" s="203">
        <f t="shared" ref="BI123:BI140" si="8">IF(N123="nulová",J123,0)</f>
        <v>0</v>
      </c>
      <c r="BJ123" s="17" t="s">
        <v>81</v>
      </c>
      <c r="BK123" s="203">
        <f t="shared" ref="BK123:BK140" si="9">ROUND(I123*H123,2)</f>
        <v>0</v>
      </c>
      <c r="BL123" s="17" t="s">
        <v>81</v>
      </c>
      <c r="BM123" s="202" t="s">
        <v>1327</v>
      </c>
    </row>
    <row r="124" spans="1:65" s="2" customFormat="1" ht="37.9" customHeight="1" x14ac:dyDescent="0.2">
      <c r="A124" s="34"/>
      <c r="B124" s="35"/>
      <c r="C124" s="191" t="s">
        <v>83</v>
      </c>
      <c r="D124" s="191" t="s">
        <v>184</v>
      </c>
      <c r="E124" s="192" t="s">
        <v>1328</v>
      </c>
      <c r="F124" s="193" t="s">
        <v>1329</v>
      </c>
      <c r="G124" s="194" t="s">
        <v>227</v>
      </c>
      <c r="H124" s="195">
        <v>1</v>
      </c>
      <c r="I124" s="196"/>
      <c r="J124" s="197">
        <f t="shared" si="0"/>
        <v>0</v>
      </c>
      <c r="K124" s="193" t="s">
        <v>188</v>
      </c>
      <c r="L124" s="39"/>
      <c r="M124" s="198" t="s">
        <v>1</v>
      </c>
      <c r="N124" s="199" t="s">
        <v>38</v>
      </c>
      <c r="O124" s="71"/>
      <c r="P124" s="200">
        <f t="shared" si="1"/>
        <v>0</v>
      </c>
      <c r="Q124" s="200">
        <v>0</v>
      </c>
      <c r="R124" s="200">
        <f t="shared" si="2"/>
        <v>0</v>
      </c>
      <c r="S124" s="200">
        <v>0</v>
      </c>
      <c r="T124" s="201">
        <f t="shared" si="3"/>
        <v>0</v>
      </c>
      <c r="U124" s="34"/>
      <c r="V124" s="34"/>
      <c r="W124" s="34"/>
      <c r="X124" s="34"/>
      <c r="Y124" s="34"/>
      <c r="Z124" s="34"/>
      <c r="AA124" s="34"/>
      <c r="AB124" s="34"/>
      <c r="AC124" s="34"/>
      <c r="AD124" s="34"/>
      <c r="AE124" s="34"/>
      <c r="AR124" s="202" t="s">
        <v>81</v>
      </c>
      <c r="AT124" s="202" t="s">
        <v>184</v>
      </c>
      <c r="AU124" s="202" t="s">
        <v>81</v>
      </c>
      <c r="AY124" s="17" t="s">
        <v>181</v>
      </c>
      <c r="BE124" s="203">
        <f t="shared" si="4"/>
        <v>0</v>
      </c>
      <c r="BF124" s="203">
        <f t="shared" si="5"/>
        <v>0</v>
      </c>
      <c r="BG124" s="203">
        <f t="shared" si="6"/>
        <v>0</v>
      </c>
      <c r="BH124" s="203">
        <f t="shared" si="7"/>
        <v>0</v>
      </c>
      <c r="BI124" s="203">
        <f t="shared" si="8"/>
        <v>0</v>
      </c>
      <c r="BJ124" s="17" t="s">
        <v>81</v>
      </c>
      <c r="BK124" s="203">
        <f t="shared" si="9"/>
        <v>0</v>
      </c>
      <c r="BL124" s="17" t="s">
        <v>81</v>
      </c>
      <c r="BM124" s="202" t="s">
        <v>1330</v>
      </c>
    </row>
    <row r="125" spans="1:65" s="2" customFormat="1" ht="24.2" customHeight="1" x14ac:dyDescent="0.2">
      <c r="A125" s="34"/>
      <c r="B125" s="35"/>
      <c r="C125" s="191" t="s">
        <v>198</v>
      </c>
      <c r="D125" s="191" t="s">
        <v>184</v>
      </c>
      <c r="E125" s="192" t="s">
        <v>1331</v>
      </c>
      <c r="F125" s="193" t="s">
        <v>1332</v>
      </c>
      <c r="G125" s="194" t="s">
        <v>227</v>
      </c>
      <c r="H125" s="195">
        <v>1</v>
      </c>
      <c r="I125" s="196"/>
      <c r="J125" s="197">
        <f t="shared" si="0"/>
        <v>0</v>
      </c>
      <c r="K125" s="193" t="s">
        <v>188</v>
      </c>
      <c r="L125" s="39"/>
      <c r="M125" s="198" t="s">
        <v>1</v>
      </c>
      <c r="N125" s="199" t="s">
        <v>38</v>
      </c>
      <c r="O125" s="71"/>
      <c r="P125" s="200">
        <f t="shared" si="1"/>
        <v>0</v>
      </c>
      <c r="Q125" s="200">
        <v>0</v>
      </c>
      <c r="R125" s="200">
        <f t="shared" si="2"/>
        <v>0</v>
      </c>
      <c r="S125" s="200">
        <v>0</v>
      </c>
      <c r="T125" s="201">
        <f t="shared" si="3"/>
        <v>0</v>
      </c>
      <c r="U125" s="34"/>
      <c r="V125" s="34"/>
      <c r="W125" s="34"/>
      <c r="X125" s="34"/>
      <c r="Y125" s="34"/>
      <c r="Z125" s="34"/>
      <c r="AA125" s="34"/>
      <c r="AB125" s="34"/>
      <c r="AC125" s="34"/>
      <c r="AD125" s="34"/>
      <c r="AE125" s="34"/>
      <c r="AR125" s="202" t="s">
        <v>81</v>
      </c>
      <c r="AT125" s="202" t="s">
        <v>184</v>
      </c>
      <c r="AU125" s="202" t="s">
        <v>81</v>
      </c>
      <c r="AY125" s="17" t="s">
        <v>181</v>
      </c>
      <c r="BE125" s="203">
        <f t="shared" si="4"/>
        <v>0</v>
      </c>
      <c r="BF125" s="203">
        <f t="shared" si="5"/>
        <v>0</v>
      </c>
      <c r="BG125" s="203">
        <f t="shared" si="6"/>
        <v>0</v>
      </c>
      <c r="BH125" s="203">
        <f t="shared" si="7"/>
        <v>0</v>
      </c>
      <c r="BI125" s="203">
        <f t="shared" si="8"/>
        <v>0</v>
      </c>
      <c r="BJ125" s="17" t="s">
        <v>81</v>
      </c>
      <c r="BK125" s="203">
        <f t="shared" si="9"/>
        <v>0</v>
      </c>
      <c r="BL125" s="17" t="s">
        <v>81</v>
      </c>
      <c r="BM125" s="202" t="s">
        <v>1333</v>
      </c>
    </row>
    <row r="126" spans="1:65" s="2" customFormat="1" ht="44.25" customHeight="1" x14ac:dyDescent="0.2">
      <c r="A126" s="34"/>
      <c r="B126" s="35"/>
      <c r="C126" s="191" t="s">
        <v>189</v>
      </c>
      <c r="D126" s="191" t="s">
        <v>184</v>
      </c>
      <c r="E126" s="192" t="s">
        <v>1334</v>
      </c>
      <c r="F126" s="193" t="s">
        <v>1335</v>
      </c>
      <c r="G126" s="194" t="s">
        <v>227</v>
      </c>
      <c r="H126" s="195">
        <v>1</v>
      </c>
      <c r="I126" s="196"/>
      <c r="J126" s="197">
        <f t="shared" si="0"/>
        <v>0</v>
      </c>
      <c r="K126" s="193" t="s">
        <v>188</v>
      </c>
      <c r="L126" s="39"/>
      <c r="M126" s="198" t="s">
        <v>1</v>
      </c>
      <c r="N126" s="199" t="s">
        <v>38</v>
      </c>
      <c r="O126" s="71"/>
      <c r="P126" s="200">
        <f t="shared" si="1"/>
        <v>0</v>
      </c>
      <c r="Q126" s="200">
        <v>0</v>
      </c>
      <c r="R126" s="200">
        <f t="shared" si="2"/>
        <v>0</v>
      </c>
      <c r="S126" s="200">
        <v>0</v>
      </c>
      <c r="T126" s="201">
        <f t="shared" si="3"/>
        <v>0</v>
      </c>
      <c r="U126" s="34"/>
      <c r="V126" s="34"/>
      <c r="W126" s="34"/>
      <c r="X126" s="34"/>
      <c r="Y126" s="34"/>
      <c r="Z126" s="34"/>
      <c r="AA126" s="34"/>
      <c r="AB126" s="34"/>
      <c r="AC126" s="34"/>
      <c r="AD126" s="34"/>
      <c r="AE126" s="34"/>
      <c r="AR126" s="202" t="s">
        <v>81</v>
      </c>
      <c r="AT126" s="202" t="s">
        <v>184</v>
      </c>
      <c r="AU126" s="202" t="s">
        <v>81</v>
      </c>
      <c r="AY126" s="17" t="s">
        <v>181</v>
      </c>
      <c r="BE126" s="203">
        <f t="shared" si="4"/>
        <v>0</v>
      </c>
      <c r="BF126" s="203">
        <f t="shared" si="5"/>
        <v>0</v>
      </c>
      <c r="BG126" s="203">
        <f t="shared" si="6"/>
        <v>0</v>
      </c>
      <c r="BH126" s="203">
        <f t="shared" si="7"/>
        <v>0</v>
      </c>
      <c r="BI126" s="203">
        <f t="shared" si="8"/>
        <v>0</v>
      </c>
      <c r="BJ126" s="17" t="s">
        <v>81</v>
      </c>
      <c r="BK126" s="203">
        <f t="shared" si="9"/>
        <v>0</v>
      </c>
      <c r="BL126" s="17" t="s">
        <v>81</v>
      </c>
      <c r="BM126" s="202" t="s">
        <v>1336</v>
      </c>
    </row>
    <row r="127" spans="1:65" s="2" customFormat="1" ht="37.9" customHeight="1" x14ac:dyDescent="0.2">
      <c r="A127" s="34"/>
      <c r="B127" s="35"/>
      <c r="C127" s="227" t="s">
        <v>182</v>
      </c>
      <c r="D127" s="227" t="s">
        <v>212</v>
      </c>
      <c r="E127" s="228" t="s">
        <v>1279</v>
      </c>
      <c r="F127" s="229" t="s">
        <v>1280</v>
      </c>
      <c r="G127" s="230" t="s">
        <v>227</v>
      </c>
      <c r="H127" s="231">
        <v>1</v>
      </c>
      <c r="I127" s="232"/>
      <c r="J127" s="233">
        <f t="shared" si="0"/>
        <v>0</v>
      </c>
      <c r="K127" s="229" t="s">
        <v>188</v>
      </c>
      <c r="L127" s="234"/>
      <c r="M127" s="235" t="s">
        <v>1</v>
      </c>
      <c r="N127" s="236" t="s">
        <v>38</v>
      </c>
      <c r="O127" s="71"/>
      <c r="P127" s="200">
        <f t="shared" si="1"/>
        <v>0</v>
      </c>
      <c r="Q127" s="200">
        <v>0</v>
      </c>
      <c r="R127" s="200">
        <f t="shared" si="2"/>
        <v>0</v>
      </c>
      <c r="S127" s="200">
        <v>0</v>
      </c>
      <c r="T127" s="201">
        <f t="shared" si="3"/>
        <v>0</v>
      </c>
      <c r="U127" s="34"/>
      <c r="V127" s="34"/>
      <c r="W127" s="34"/>
      <c r="X127" s="34"/>
      <c r="Y127" s="34"/>
      <c r="Z127" s="34"/>
      <c r="AA127" s="34"/>
      <c r="AB127" s="34"/>
      <c r="AC127" s="34"/>
      <c r="AD127" s="34"/>
      <c r="AE127" s="34"/>
      <c r="AR127" s="202" t="s">
        <v>83</v>
      </c>
      <c r="AT127" s="202" t="s">
        <v>212</v>
      </c>
      <c r="AU127" s="202" t="s">
        <v>81</v>
      </c>
      <c r="AY127" s="17" t="s">
        <v>181</v>
      </c>
      <c r="BE127" s="203">
        <f t="shared" si="4"/>
        <v>0</v>
      </c>
      <c r="BF127" s="203">
        <f t="shared" si="5"/>
        <v>0</v>
      </c>
      <c r="BG127" s="203">
        <f t="shared" si="6"/>
        <v>0</v>
      </c>
      <c r="BH127" s="203">
        <f t="shared" si="7"/>
        <v>0</v>
      </c>
      <c r="BI127" s="203">
        <f t="shared" si="8"/>
        <v>0</v>
      </c>
      <c r="BJ127" s="17" t="s">
        <v>81</v>
      </c>
      <c r="BK127" s="203">
        <f t="shared" si="9"/>
        <v>0</v>
      </c>
      <c r="BL127" s="17" t="s">
        <v>81</v>
      </c>
      <c r="BM127" s="202" t="s">
        <v>1337</v>
      </c>
    </row>
    <row r="128" spans="1:65" s="2" customFormat="1" ht="55.5" customHeight="1" x14ac:dyDescent="0.2">
      <c r="A128" s="34"/>
      <c r="B128" s="35"/>
      <c r="C128" s="191" t="s">
        <v>219</v>
      </c>
      <c r="D128" s="191" t="s">
        <v>184</v>
      </c>
      <c r="E128" s="192" t="s">
        <v>1288</v>
      </c>
      <c r="F128" s="193" t="s">
        <v>1289</v>
      </c>
      <c r="G128" s="194" t="s">
        <v>227</v>
      </c>
      <c r="H128" s="195">
        <v>2</v>
      </c>
      <c r="I128" s="196"/>
      <c r="J128" s="197">
        <f t="shared" si="0"/>
        <v>0</v>
      </c>
      <c r="K128" s="193" t="s">
        <v>188</v>
      </c>
      <c r="L128" s="39"/>
      <c r="M128" s="198" t="s">
        <v>1</v>
      </c>
      <c r="N128" s="199" t="s">
        <v>38</v>
      </c>
      <c r="O128" s="71"/>
      <c r="P128" s="200">
        <f t="shared" si="1"/>
        <v>0</v>
      </c>
      <c r="Q128" s="200">
        <v>0</v>
      </c>
      <c r="R128" s="200">
        <f t="shared" si="2"/>
        <v>0</v>
      </c>
      <c r="S128" s="200">
        <v>0</v>
      </c>
      <c r="T128" s="201">
        <f t="shared" si="3"/>
        <v>0</v>
      </c>
      <c r="U128" s="34"/>
      <c r="V128" s="34"/>
      <c r="W128" s="34"/>
      <c r="X128" s="34"/>
      <c r="Y128" s="34"/>
      <c r="Z128" s="34"/>
      <c r="AA128" s="34"/>
      <c r="AB128" s="34"/>
      <c r="AC128" s="34"/>
      <c r="AD128" s="34"/>
      <c r="AE128" s="34"/>
      <c r="AR128" s="202" t="s">
        <v>81</v>
      </c>
      <c r="AT128" s="202" t="s">
        <v>184</v>
      </c>
      <c r="AU128" s="202" t="s">
        <v>81</v>
      </c>
      <c r="AY128" s="17" t="s">
        <v>181</v>
      </c>
      <c r="BE128" s="203">
        <f t="shared" si="4"/>
        <v>0</v>
      </c>
      <c r="BF128" s="203">
        <f t="shared" si="5"/>
        <v>0</v>
      </c>
      <c r="BG128" s="203">
        <f t="shared" si="6"/>
        <v>0</v>
      </c>
      <c r="BH128" s="203">
        <f t="shared" si="7"/>
        <v>0</v>
      </c>
      <c r="BI128" s="203">
        <f t="shared" si="8"/>
        <v>0</v>
      </c>
      <c r="BJ128" s="17" t="s">
        <v>81</v>
      </c>
      <c r="BK128" s="203">
        <f t="shared" si="9"/>
        <v>0</v>
      </c>
      <c r="BL128" s="17" t="s">
        <v>81</v>
      </c>
      <c r="BM128" s="202" t="s">
        <v>1338</v>
      </c>
    </row>
    <row r="129" spans="1:65" s="2" customFormat="1" ht="33" customHeight="1" x14ac:dyDescent="0.2">
      <c r="A129" s="34"/>
      <c r="B129" s="35"/>
      <c r="C129" s="227" t="s">
        <v>224</v>
      </c>
      <c r="D129" s="227" t="s">
        <v>212</v>
      </c>
      <c r="E129" s="228" t="s">
        <v>1285</v>
      </c>
      <c r="F129" s="229" t="s">
        <v>1286</v>
      </c>
      <c r="G129" s="230" t="s">
        <v>222</v>
      </c>
      <c r="H129" s="231">
        <v>1.5</v>
      </c>
      <c r="I129" s="232"/>
      <c r="J129" s="233">
        <f t="shared" si="0"/>
        <v>0</v>
      </c>
      <c r="K129" s="229" t="s">
        <v>188</v>
      </c>
      <c r="L129" s="234"/>
      <c r="M129" s="235" t="s">
        <v>1</v>
      </c>
      <c r="N129" s="236" t="s">
        <v>38</v>
      </c>
      <c r="O129" s="71"/>
      <c r="P129" s="200">
        <f t="shared" si="1"/>
        <v>0</v>
      </c>
      <c r="Q129" s="200">
        <v>0</v>
      </c>
      <c r="R129" s="200">
        <f t="shared" si="2"/>
        <v>0</v>
      </c>
      <c r="S129" s="200">
        <v>0</v>
      </c>
      <c r="T129" s="201">
        <f t="shared" si="3"/>
        <v>0</v>
      </c>
      <c r="U129" s="34"/>
      <c r="V129" s="34"/>
      <c r="W129" s="34"/>
      <c r="X129" s="34"/>
      <c r="Y129" s="34"/>
      <c r="Z129" s="34"/>
      <c r="AA129" s="34"/>
      <c r="AB129" s="34"/>
      <c r="AC129" s="34"/>
      <c r="AD129" s="34"/>
      <c r="AE129" s="34"/>
      <c r="AR129" s="202" t="s">
        <v>83</v>
      </c>
      <c r="AT129" s="202" t="s">
        <v>212</v>
      </c>
      <c r="AU129" s="202" t="s">
        <v>81</v>
      </c>
      <c r="AY129" s="17" t="s">
        <v>181</v>
      </c>
      <c r="BE129" s="203">
        <f t="shared" si="4"/>
        <v>0</v>
      </c>
      <c r="BF129" s="203">
        <f t="shared" si="5"/>
        <v>0</v>
      </c>
      <c r="BG129" s="203">
        <f t="shared" si="6"/>
        <v>0</v>
      </c>
      <c r="BH129" s="203">
        <f t="shared" si="7"/>
        <v>0</v>
      </c>
      <c r="BI129" s="203">
        <f t="shared" si="8"/>
        <v>0</v>
      </c>
      <c r="BJ129" s="17" t="s">
        <v>81</v>
      </c>
      <c r="BK129" s="203">
        <f t="shared" si="9"/>
        <v>0</v>
      </c>
      <c r="BL129" s="17" t="s">
        <v>81</v>
      </c>
      <c r="BM129" s="202" t="s">
        <v>1339</v>
      </c>
    </row>
    <row r="130" spans="1:65" s="2" customFormat="1" ht="16.5" customHeight="1" x14ac:dyDescent="0.2">
      <c r="A130" s="34"/>
      <c r="B130" s="35"/>
      <c r="C130" s="227" t="s">
        <v>216</v>
      </c>
      <c r="D130" s="227" t="s">
        <v>212</v>
      </c>
      <c r="E130" s="228" t="s">
        <v>1282</v>
      </c>
      <c r="F130" s="229" t="s">
        <v>1283</v>
      </c>
      <c r="G130" s="230" t="s">
        <v>227</v>
      </c>
      <c r="H130" s="231">
        <v>1</v>
      </c>
      <c r="I130" s="232"/>
      <c r="J130" s="233">
        <f t="shared" si="0"/>
        <v>0</v>
      </c>
      <c r="K130" s="229" t="s">
        <v>188</v>
      </c>
      <c r="L130" s="234"/>
      <c r="M130" s="235" t="s">
        <v>1</v>
      </c>
      <c r="N130" s="236" t="s">
        <v>38</v>
      </c>
      <c r="O130" s="71"/>
      <c r="P130" s="200">
        <f t="shared" si="1"/>
        <v>0</v>
      </c>
      <c r="Q130" s="200">
        <v>0</v>
      </c>
      <c r="R130" s="200">
        <f t="shared" si="2"/>
        <v>0</v>
      </c>
      <c r="S130" s="200">
        <v>0</v>
      </c>
      <c r="T130" s="201">
        <f t="shared" si="3"/>
        <v>0</v>
      </c>
      <c r="U130" s="34"/>
      <c r="V130" s="34"/>
      <c r="W130" s="34"/>
      <c r="X130" s="34"/>
      <c r="Y130" s="34"/>
      <c r="Z130" s="34"/>
      <c r="AA130" s="34"/>
      <c r="AB130" s="34"/>
      <c r="AC130" s="34"/>
      <c r="AD130" s="34"/>
      <c r="AE130" s="34"/>
      <c r="AR130" s="202" t="s">
        <v>83</v>
      </c>
      <c r="AT130" s="202" t="s">
        <v>212</v>
      </c>
      <c r="AU130" s="202" t="s">
        <v>81</v>
      </c>
      <c r="AY130" s="17" t="s">
        <v>181</v>
      </c>
      <c r="BE130" s="203">
        <f t="shared" si="4"/>
        <v>0</v>
      </c>
      <c r="BF130" s="203">
        <f t="shared" si="5"/>
        <v>0</v>
      </c>
      <c r="BG130" s="203">
        <f t="shared" si="6"/>
        <v>0</v>
      </c>
      <c r="BH130" s="203">
        <f t="shared" si="7"/>
        <v>0</v>
      </c>
      <c r="BI130" s="203">
        <f t="shared" si="8"/>
        <v>0</v>
      </c>
      <c r="BJ130" s="17" t="s">
        <v>81</v>
      </c>
      <c r="BK130" s="203">
        <f t="shared" si="9"/>
        <v>0</v>
      </c>
      <c r="BL130" s="17" t="s">
        <v>81</v>
      </c>
      <c r="BM130" s="202" t="s">
        <v>1340</v>
      </c>
    </row>
    <row r="131" spans="1:65" s="2" customFormat="1" ht="21.75" customHeight="1" x14ac:dyDescent="0.2">
      <c r="A131" s="34"/>
      <c r="B131" s="35"/>
      <c r="C131" s="191" t="s">
        <v>233</v>
      </c>
      <c r="D131" s="191" t="s">
        <v>184</v>
      </c>
      <c r="E131" s="192" t="s">
        <v>1291</v>
      </c>
      <c r="F131" s="193" t="s">
        <v>1292</v>
      </c>
      <c r="G131" s="194" t="s">
        <v>227</v>
      </c>
      <c r="H131" s="195">
        <v>2</v>
      </c>
      <c r="I131" s="196"/>
      <c r="J131" s="197">
        <f t="shared" si="0"/>
        <v>0</v>
      </c>
      <c r="K131" s="193" t="s">
        <v>188</v>
      </c>
      <c r="L131" s="39"/>
      <c r="M131" s="198" t="s">
        <v>1</v>
      </c>
      <c r="N131" s="199" t="s">
        <v>38</v>
      </c>
      <c r="O131" s="71"/>
      <c r="P131" s="200">
        <f t="shared" si="1"/>
        <v>0</v>
      </c>
      <c r="Q131" s="200">
        <v>0</v>
      </c>
      <c r="R131" s="200">
        <f t="shared" si="2"/>
        <v>0</v>
      </c>
      <c r="S131" s="200">
        <v>0</v>
      </c>
      <c r="T131" s="201">
        <f t="shared" si="3"/>
        <v>0</v>
      </c>
      <c r="U131" s="34"/>
      <c r="V131" s="34"/>
      <c r="W131" s="34"/>
      <c r="X131" s="34"/>
      <c r="Y131" s="34"/>
      <c r="Z131" s="34"/>
      <c r="AA131" s="34"/>
      <c r="AB131" s="34"/>
      <c r="AC131" s="34"/>
      <c r="AD131" s="34"/>
      <c r="AE131" s="34"/>
      <c r="AR131" s="202" t="s">
        <v>81</v>
      </c>
      <c r="AT131" s="202" t="s">
        <v>184</v>
      </c>
      <c r="AU131" s="202" t="s">
        <v>81</v>
      </c>
      <c r="AY131" s="17" t="s">
        <v>181</v>
      </c>
      <c r="BE131" s="203">
        <f t="shared" si="4"/>
        <v>0</v>
      </c>
      <c r="BF131" s="203">
        <f t="shared" si="5"/>
        <v>0</v>
      </c>
      <c r="BG131" s="203">
        <f t="shared" si="6"/>
        <v>0</v>
      </c>
      <c r="BH131" s="203">
        <f t="shared" si="7"/>
        <v>0</v>
      </c>
      <c r="BI131" s="203">
        <f t="shared" si="8"/>
        <v>0</v>
      </c>
      <c r="BJ131" s="17" t="s">
        <v>81</v>
      </c>
      <c r="BK131" s="203">
        <f t="shared" si="9"/>
        <v>0</v>
      </c>
      <c r="BL131" s="17" t="s">
        <v>81</v>
      </c>
      <c r="BM131" s="202" t="s">
        <v>1341</v>
      </c>
    </row>
    <row r="132" spans="1:65" s="2" customFormat="1" ht="16.5" customHeight="1" x14ac:dyDescent="0.2">
      <c r="A132" s="34"/>
      <c r="B132" s="35"/>
      <c r="C132" s="191" t="s">
        <v>239</v>
      </c>
      <c r="D132" s="191" t="s">
        <v>184</v>
      </c>
      <c r="E132" s="192" t="s">
        <v>1342</v>
      </c>
      <c r="F132" s="193" t="s">
        <v>1343</v>
      </c>
      <c r="G132" s="194" t="s">
        <v>227</v>
      </c>
      <c r="H132" s="195">
        <v>1</v>
      </c>
      <c r="I132" s="196"/>
      <c r="J132" s="197">
        <f t="shared" si="0"/>
        <v>0</v>
      </c>
      <c r="K132" s="193" t="s">
        <v>188</v>
      </c>
      <c r="L132" s="39"/>
      <c r="M132" s="198" t="s">
        <v>1</v>
      </c>
      <c r="N132" s="199" t="s">
        <v>38</v>
      </c>
      <c r="O132" s="71"/>
      <c r="P132" s="200">
        <f t="shared" si="1"/>
        <v>0</v>
      </c>
      <c r="Q132" s="200">
        <v>0</v>
      </c>
      <c r="R132" s="200">
        <f t="shared" si="2"/>
        <v>0</v>
      </c>
      <c r="S132" s="200">
        <v>0</v>
      </c>
      <c r="T132" s="201">
        <f t="shared" si="3"/>
        <v>0</v>
      </c>
      <c r="U132" s="34"/>
      <c r="V132" s="34"/>
      <c r="W132" s="34"/>
      <c r="X132" s="34"/>
      <c r="Y132" s="34"/>
      <c r="Z132" s="34"/>
      <c r="AA132" s="34"/>
      <c r="AB132" s="34"/>
      <c r="AC132" s="34"/>
      <c r="AD132" s="34"/>
      <c r="AE132" s="34"/>
      <c r="AR132" s="202" t="s">
        <v>81</v>
      </c>
      <c r="AT132" s="202" t="s">
        <v>184</v>
      </c>
      <c r="AU132" s="202" t="s">
        <v>81</v>
      </c>
      <c r="AY132" s="17" t="s">
        <v>181</v>
      </c>
      <c r="BE132" s="203">
        <f t="shared" si="4"/>
        <v>0</v>
      </c>
      <c r="BF132" s="203">
        <f t="shared" si="5"/>
        <v>0</v>
      </c>
      <c r="BG132" s="203">
        <f t="shared" si="6"/>
        <v>0</v>
      </c>
      <c r="BH132" s="203">
        <f t="shared" si="7"/>
        <v>0</v>
      </c>
      <c r="BI132" s="203">
        <f t="shared" si="8"/>
        <v>0</v>
      </c>
      <c r="BJ132" s="17" t="s">
        <v>81</v>
      </c>
      <c r="BK132" s="203">
        <f t="shared" si="9"/>
        <v>0</v>
      </c>
      <c r="BL132" s="17" t="s">
        <v>81</v>
      </c>
      <c r="BM132" s="202" t="s">
        <v>1344</v>
      </c>
    </row>
    <row r="133" spans="1:65" s="2" customFormat="1" ht="49.15" customHeight="1" x14ac:dyDescent="0.2">
      <c r="A133" s="34"/>
      <c r="B133" s="35"/>
      <c r="C133" s="191" t="s">
        <v>244</v>
      </c>
      <c r="D133" s="191" t="s">
        <v>184</v>
      </c>
      <c r="E133" s="192" t="s">
        <v>1345</v>
      </c>
      <c r="F133" s="193" t="s">
        <v>1346</v>
      </c>
      <c r="G133" s="194" t="s">
        <v>227</v>
      </c>
      <c r="H133" s="195">
        <v>1</v>
      </c>
      <c r="I133" s="196"/>
      <c r="J133" s="197">
        <f t="shared" si="0"/>
        <v>0</v>
      </c>
      <c r="K133" s="193" t="s">
        <v>188</v>
      </c>
      <c r="L133" s="39"/>
      <c r="M133" s="198" t="s">
        <v>1</v>
      </c>
      <c r="N133" s="199" t="s">
        <v>38</v>
      </c>
      <c r="O133" s="71"/>
      <c r="P133" s="200">
        <f t="shared" si="1"/>
        <v>0</v>
      </c>
      <c r="Q133" s="200">
        <v>0</v>
      </c>
      <c r="R133" s="200">
        <f t="shared" si="2"/>
        <v>0</v>
      </c>
      <c r="S133" s="200">
        <v>0</v>
      </c>
      <c r="T133" s="201">
        <f t="shared" si="3"/>
        <v>0</v>
      </c>
      <c r="U133" s="34"/>
      <c r="V133" s="34"/>
      <c r="W133" s="34"/>
      <c r="X133" s="34"/>
      <c r="Y133" s="34"/>
      <c r="Z133" s="34"/>
      <c r="AA133" s="34"/>
      <c r="AB133" s="34"/>
      <c r="AC133" s="34"/>
      <c r="AD133" s="34"/>
      <c r="AE133" s="34"/>
      <c r="AR133" s="202" t="s">
        <v>81</v>
      </c>
      <c r="AT133" s="202" t="s">
        <v>184</v>
      </c>
      <c r="AU133" s="202" t="s">
        <v>81</v>
      </c>
      <c r="AY133" s="17" t="s">
        <v>181</v>
      </c>
      <c r="BE133" s="203">
        <f t="shared" si="4"/>
        <v>0</v>
      </c>
      <c r="BF133" s="203">
        <f t="shared" si="5"/>
        <v>0</v>
      </c>
      <c r="BG133" s="203">
        <f t="shared" si="6"/>
        <v>0</v>
      </c>
      <c r="BH133" s="203">
        <f t="shared" si="7"/>
        <v>0</v>
      </c>
      <c r="BI133" s="203">
        <f t="shared" si="8"/>
        <v>0</v>
      </c>
      <c r="BJ133" s="17" t="s">
        <v>81</v>
      </c>
      <c r="BK133" s="203">
        <f t="shared" si="9"/>
        <v>0</v>
      </c>
      <c r="BL133" s="17" t="s">
        <v>81</v>
      </c>
      <c r="BM133" s="202" t="s">
        <v>1347</v>
      </c>
    </row>
    <row r="134" spans="1:65" s="2" customFormat="1" ht="16.5" customHeight="1" x14ac:dyDescent="0.2">
      <c r="A134" s="34"/>
      <c r="B134" s="35"/>
      <c r="C134" s="191" t="s">
        <v>249</v>
      </c>
      <c r="D134" s="191" t="s">
        <v>184</v>
      </c>
      <c r="E134" s="192" t="s">
        <v>1348</v>
      </c>
      <c r="F134" s="193" t="s">
        <v>1349</v>
      </c>
      <c r="G134" s="194" t="s">
        <v>227</v>
      </c>
      <c r="H134" s="195">
        <v>1</v>
      </c>
      <c r="I134" s="196"/>
      <c r="J134" s="197">
        <f t="shared" si="0"/>
        <v>0</v>
      </c>
      <c r="K134" s="193" t="s">
        <v>188</v>
      </c>
      <c r="L134" s="39"/>
      <c r="M134" s="198" t="s">
        <v>1</v>
      </c>
      <c r="N134" s="199" t="s">
        <v>38</v>
      </c>
      <c r="O134" s="71"/>
      <c r="P134" s="200">
        <f t="shared" si="1"/>
        <v>0</v>
      </c>
      <c r="Q134" s="200">
        <v>0</v>
      </c>
      <c r="R134" s="200">
        <f t="shared" si="2"/>
        <v>0</v>
      </c>
      <c r="S134" s="200">
        <v>0</v>
      </c>
      <c r="T134" s="201">
        <f t="shared" si="3"/>
        <v>0</v>
      </c>
      <c r="U134" s="34"/>
      <c r="V134" s="34"/>
      <c r="W134" s="34"/>
      <c r="X134" s="34"/>
      <c r="Y134" s="34"/>
      <c r="Z134" s="34"/>
      <c r="AA134" s="34"/>
      <c r="AB134" s="34"/>
      <c r="AC134" s="34"/>
      <c r="AD134" s="34"/>
      <c r="AE134" s="34"/>
      <c r="AR134" s="202" t="s">
        <v>81</v>
      </c>
      <c r="AT134" s="202" t="s">
        <v>184</v>
      </c>
      <c r="AU134" s="202" t="s">
        <v>81</v>
      </c>
      <c r="AY134" s="17" t="s">
        <v>181</v>
      </c>
      <c r="BE134" s="203">
        <f t="shared" si="4"/>
        <v>0</v>
      </c>
      <c r="BF134" s="203">
        <f t="shared" si="5"/>
        <v>0</v>
      </c>
      <c r="BG134" s="203">
        <f t="shared" si="6"/>
        <v>0</v>
      </c>
      <c r="BH134" s="203">
        <f t="shared" si="7"/>
        <v>0</v>
      </c>
      <c r="BI134" s="203">
        <f t="shared" si="8"/>
        <v>0</v>
      </c>
      <c r="BJ134" s="17" t="s">
        <v>81</v>
      </c>
      <c r="BK134" s="203">
        <f t="shared" si="9"/>
        <v>0</v>
      </c>
      <c r="BL134" s="17" t="s">
        <v>81</v>
      </c>
      <c r="BM134" s="202" t="s">
        <v>1350</v>
      </c>
    </row>
    <row r="135" spans="1:65" s="2" customFormat="1" ht="24.2" customHeight="1" x14ac:dyDescent="0.2">
      <c r="A135" s="34"/>
      <c r="B135" s="35"/>
      <c r="C135" s="191" t="s">
        <v>253</v>
      </c>
      <c r="D135" s="191" t="s">
        <v>184</v>
      </c>
      <c r="E135" s="192" t="s">
        <v>1351</v>
      </c>
      <c r="F135" s="193" t="s">
        <v>1352</v>
      </c>
      <c r="G135" s="194" t="s">
        <v>227</v>
      </c>
      <c r="H135" s="195">
        <v>1</v>
      </c>
      <c r="I135" s="196"/>
      <c r="J135" s="197">
        <f t="shared" si="0"/>
        <v>0</v>
      </c>
      <c r="K135" s="193" t="s">
        <v>188</v>
      </c>
      <c r="L135" s="39"/>
      <c r="M135" s="198" t="s">
        <v>1</v>
      </c>
      <c r="N135" s="199" t="s">
        <v>38</v>
      </c>
      <c r="O135" s="71"/>
      <c r="P135" s="200">
        <f t="shared" si="1"/>
        <v>0</v>
      </c>
      <c r="Q135" s="200">
        <v>0</v>
      </c>
      <c r="R135" s="200">
        <f t="shared" si="2"/>
        <v>0</v>
      </c>
      <c r="S135" s="200">
        <v>0</v>
      </c>
      <c r="T135" s="201">
        <f t="shared" si="3"/>
        <v>0</v>
      </c>
      <c r="U135" s="34"/>
      <c r="V135" s="34"/>
      <c r="W135" s="34"/>
      <c r="X135" s="34"/>
      <c r="Y135" s="34"/>
      <c r="Z135" s="34"/>
      <c r="AA135" s="34"/>
      <c r="AB135" s="34"/>
      <c r="AC135" s="34"/>
      <c r="AD135" s="34"/>
      <c r="AE135" s="34"/>
      <c r="AR135" s="202" t="s">
        <v>81</v>
      </c>
      <c r="AT135" s="202" t="s">
        <v>184</v>
      </c>
      <c r="AU135" s="202" t="s">
        <v>81</v>
      </c>
      <c r="AY135" s="17" t="s">
        <v>181</v>
      </c>
      <c r="BE135" s="203">
        <f t="shared" si="4"/>
        <v>0</v>
      </c>
      <c r="BF135" s="203">
        <f t="shared" si="5"/>
        <v>0</v>
      </c>
      <c r="BG135" s="203">
        <f t="shared" si="6"/>
        <v>0</v>
      </c>
      <c r="BH135" s="203">
        <f t="shared" si="7"/>
        <v>0</v>
      </c>
      <c r="BI135" s="203">
        <f t="shared" si="8"/>
        <v>0</v>
      </c>
      <c r="BJ135" s="17" t="s">
        <v>81</v>
      </c>
      <c r="BK135" s="203">
        <f t="shared" si="9"/>
        <v>0</v>
      </c>
      <c r="BL135" s="17" t="s">
        <v>81</v>
      </c>
      <c r="BM135" s="202" t="s">
        <v>1353</v>
      </c>
    </row>
    <row r="136" spans="1:65" s="2" customFormat="1" ht="16.5" customHeight="1" x14ac:dyDescent="0.2">
      <c r="A136" s="34"/>
      <c r="B136" s="35"/>
      <c r="C136" s="191" t="s">
        <v>258</v>
      </c>
      <c r="D136" s="191" t="s">
        <v>184</v>
      </c>
      <c r="E136" s="192" t="s">
        <v>1354</v>
      </c>
      <c r="F136" s="193" t="s">
        <v>1355</v>
      </c>
      <c r="G136" s="194" t="s">
        <v>227</v>
      </c>
      <c r="H136" s="195">
        <v>1</v>
      </c>
      <c r="I136" s="196"/>
      <c r="J136" s="197">
        <f t="shared" si="0"/>
        <v>0</v>
      </c>
      <c r="K136" s="193" t="s">
        <v>188</v>
      </c>
      <c r="L136" s="39"/>
      <c r="M136" s="198" t="s">
        <v>1</v>
      </c>
      <c r="N136" s="199" t="s">
        <v>38</v>
      </c>
      <c r="O136" s="71"/>
      <c r="P136" s="200">
        <f t="shared" si="1"/>
        <v>0</v>
      </c>
      <c r="Q136" s="200">
        <v>0</v>
      </c>
      <c r="R136" s="200">
        <f t="shared" si="2"/>
        <v>0</v>
      </c>
      <c r="S136" s="200">
        <v>0</v>
      </c>
      <c r="T136" s="201">
        <f t="shared" si="3"/>
        <v>0</v>
      </c>
      <c r="U136" s="34"/>
      <c r="V136" s="34"/>
      <c r="W136" s="34"/>
      <c r="X136" s="34"/>
      <c r="Y136" s="34"/>
      <c r="Z136" s="34"/>
      <c r="AA136" s="34"/>
      <c r="AB136" s="34"/>
      <c r="AC136" s="34"/>
      <c r="AD136" s="34"/>
      <c r="AE136" s="34"/>
      <c r="AR136" s="202" t="s">
        <v>81</v>
      </c>
      <c r="AT136" s="202" t="s">
        <v>184</v>
      </c>
      <c r="AU136" s="202" t="s">
        <v>81</v>
      </c>
      <c r="AY136" s="17" t="s">
        <v>181</v>
      </c>
      <c r="BE136" s="203">
        <f t="shared" si="4"/>
        <v>0</v>
      </c>
      <c r="BF136" s="203">
        <f t="shared" si="5"/>
        <v>0</v>
      </c>
      <c r="BG136" s="203">
        <f t="shared" si="6"/>
        <v>0</v>
      </c>
      <c r="BH136" s="203">
        <f t="shared" si="7"/>
        <v>0</v>
      </c>
      <c r="BI136" s="203">
        <f t="shared" si="8"/>
        <v>0</v>
      </c>
      <c r="BJ136" s="17" t="s">
        <v>81</v>
      </c>
      <c r="BK136" s="203">
        <f t="shared" si="9"/>
        <v>0</v>
      </c>
      <c r="BL136" s="17" t="s">
        <v>81</v>
      </c>
      <c r="BM136" s="202" t="s">
        <v>1356</v>
      </c>
    </row>
    <row r="137" spans="1:65" s="2" customFormat="1" ht="21.75" customHeight="1" x14ac:dyDescent="0.2">
      <c r="A137" s="34"/>
      <c r="B137" s="35"/>
      <c r="C137" s="191" t="s">
        <v>8</v>
      </c>
      <c r="D137" s="191" t="s">
        <v>184</v>
      </c>
      <c r="E137" s="192" t="s">
        <v>1357</v>
      </c>
      <c r="F137" s="193" t="s">
        <v>1358</v>
      </c>
      <c r="G137" s="194" t="s">
        <v>227</v>
      </c>
      <c r="H137" s="195">
        <v>1</v>
      </c>
      <c r="I137" s="196"/>
      <c r="J137" s="197">
        <f t="shared" si="0"/>
        <v>0</v>
      </c>
      <c r="K137" s="193" t="s">
        <v>188</v>
      </c>
      <c r="L137" s="39"/>
      <c r="M137" s="198" t="s">
        <v>1</v>
      </c>
      <c r="N137" s="199" t="s">
        <v>38</v>
      </c>
      <c r="O137" s="71"/>
      <c r="P137" s="200">
        <f t="shared" si="1"/>
        <v>0</v>
      </c>
      <c r="Q137" s="200">
        <v>0</v>
      </c>
      <c r="R137" s="200">
        <f t="shared" si="2"/>
        <v>0</v>
      </c>
      <c r="S137" s="200">
        <v>0</v>
      </c>
      <c r="T137" s="201">
        <f t="shared" si="3"/>
        <v>0</v>
      </c>
      <c r="U137" s="34"/>
      <c r="V137" s="34"/>
      <c r="W137" s="34"/>
      <c r="X137" s="34"/>
      <c r="Y137" s="34"/>
      <c r="Z137" s="34"/>
      <c r="AA137" s="34"/>
      <c r="AB137" s="34"/>
      <c r="AC137" s="34"/>
      <c r="AD137" s="34"/>
      <c r="AE137" s="34"/>
      <c r="AR137" s="202" t="s">
        <v>81</v>
      </c>
      <c r="AT137" s="202" t="s">
        <v>184</v>
      </c>
      <c r="AU137" s="202" t="s">
        <v>81</v>
      </c>
      <c r="AY137" s="17" t="s">
        <v>181</v>
      </c>
      <c r="BE137" s="203">
        <f t="shared" si="4"/>
        <v>0</v>
      </c>
      <c r="BF137" s="203">
        <f t="shared" si="5"/>
        <v>0</v>
      </c>
      <c r="BG137" s="203">
        <f t="shared" si="6"/>
        <v>0</v>
      </c>
      <c r="BH137" s="203">
        <f t="shared" si="7"/>
        <v>0</v>
      </c>
      <c r="BI137" s="203">
        <f t="shared" si="8"/>
        <v>0</v>
      </c>
      <c r="BJ137" s="17" t="s">
        <v>81</v>
      </c>
      <c r="BK137" s="203">
        <f t="shared" si="9"/>
        <v>0</v>
      </c>
      <c r="BL137" s="17" t="s">
        <v>81</v>
      </c>
      <c r="BM137" s="202" t="s">
        <v>1359</v>
      </c>
    </row>
    <row r="138" spans="1:65" s="2" customFormat="1" ht="24.2" customHeight="1" x14ac:dyDescent="0.2">
      <c r="A138" s="34"/>
      <c r="B138" s="35"/>
      <c r="C138" s="191" t="s">
        <v>269</v>
      </c>
      <c r="D138" s="191" t="s">
        <v>184</v>
      </c>
      <c r="E138" s="192" t="s">
        <v>1360</v>
      </c>
      <c r="F138" s="193" t="s">
        <v>1361</v>
      </c>
      <c r="G138" s="194" t="s">
        <v>227</v>
      </c>
      <c r="H138" s="195">
        <v>1</v>
      </c>
      <c r="I138" s="196"/>
      <c r="J138" s="197">
        <f t="shared" si="0"/>
        <v>0</v>
      </c>
      <c r="K138" s="193" t="s">
        <v>188</v>
      </c>
      <c r="L138" s="39"/>
      <c r="M138" s="198" t="s">
        <v>1</v>
      </c>
      <c r="N138" s="199" t="s">
        <v>38</v>
      </c>
      <c r="O138" s="71"/>
      <c r="P138" s="200">
        <f t="shared" si="1"/>
        <v>0</v>
      </c>
      <c r="Q138" s="200">
        <v>0</v>
      </c>
      <c r="R138" s="200">
        <f t="shared" si="2"/>
        <v>0</v>
      </c>
      <c r="S138" s="200">
        <v>0</v>
      </c>
      <c r="T138" s="201">
        <f t="shared" si="3"/>
        <v>0</v>
      </c>
      <c r="U138" s="34"/>
      <c r="V138" s="34"/>
      <c r="W138" s="34"/>
      <c r="X138" s="34"/>
      <c r="Y138" s="34"/>
      <c r="Z138" s="34"/>
      <c r="AA138" s="34"/>
      <c r="AB138" s="34"/>
      <c r="AC138" s="34"/>
      <c r="AD138" s="34"/>
      <c r="AE138" s="34"/>
      <c r="AR138" s="202" t="s">
        <v>81</v>
      </c>
      <c r="AT138" s="202" t="s">
        <v>184</v>
      </c>
      <c r="AU138" s="202" t="s">
        <v>81</v>
      </c>
      <c r="AY138" s="17" t="s">
        <v>181</v>
      </c>
      <c r="BE138" s="203">
        <f t="shared" si="4"/>
        <v>0</v>
      </c>
      <c r="BF138" s="203">
        <f t="shared" si="5"/>
        <v>0</v>
      </c>
      <c r="BG138" s="203">
        <f t="shared" si="6"/>
        <v>0</v>
      </c>
      <c r="BH138" s="203">
        <f t="shared" si="7"/>
        <v>0</v>
      </c>
      <c r="BI138" s="203">
        <f t="shared" si="8"/>
        <v>0</v>
      </c>
      <c r="BJ138" s="17" t="s">
        <v>81</v>
      </c>
      <c r="BK138" s="203">
        <f t="shared" si="9"/>
        <v>0</v>
      </c>
      <c r="BL138" s="17" t="s">
        <v>81</v>
      </c>
      <c r="BM138" s="202" t="s">
        <v>1362</v>
      </c>
    </row>
    <row r="139" spans="1:65" s="2" customFormat="1" ht="44.25" customHeight="1" x14ac:dyDescent="0.2">
      <c r="A139" s="34"/>
      <c r="B139" s="35"/>
      <c r="C139" s="191" t="s">
        <v>276</v>
      </c>
      <c r="D139" s="191" t="s">
        <v>184</v>
      </c>
      <c r="E139" s="192" t="s">
        <v>1363</v>
      </c>
      <c r="F139" s="193" t="s">
        <v>1364</v>
      </c>
      <c r="G139" s="194" t="s">
        <v>227</v>
      </c>
      <c r="H139" s="195">
        <v>1</v>
      </c>
      <c r="I139" s="196"/>
      <c r="J139" s="197">
        <f t="shared" si="0"/>
        <v>0</v>
      </c>
      <c r="K139" s="193" t="s">
        <v>188</v>
      </c>
      <c r="L139" s="39"/>
      <c r="M139" s="198" t="s">
        <v>1</v>
      </c>
      <c r="N139" s="199" t="s">
        <v>38</v>
      </c>
      <c r="O139" s="71"/>
      <c r="P139" s="200">
        <f t="shared" si="1"/>
        <v>0</v>
      </c>
      <c r="Q139" s="200">
        <v>0</v>
      </c>
      <c r="R139" s="200">
        <f t="shared" si="2"/>
        <v>0</v>
      </c>
      <c r="S139" s="200">
        <v>0</v>
      </c>
      <c r="T139" s="201">
        <f t="shared" si="3"/>
        <v>0</v>
      </c>
      <c r="U139" s="34"/>
      <c r="V139" s="34"/>
      <c r="W139" s="34"/>
      <c r="X139" s="34"/>
      <c r="Y139" s="34"/>
      <c r="Z139" s="34"/>
      <c r="AA139" s="34"/>
      <c r="AB139" s="34"/>
      <c r="AC139" s="34"/>
      <c r="AD139" s="34"/>
      <c r="AE139" s="34"/>
      <c r="AR139" s="202" t="s">
        <v>81</v>
      </c>
      <c r="AT139" s="202" t="s">
        <v>184</v>
      </c>
      <c r="AU139" s="202" t="s">
        <v>81</v>
      </c>
      <c r="AY139" s="17" t="s">
        <v>181</v>
      </c>
      <c r="BE139" s="203">
        <f t="shared" si="4"/>
        <v>0</v>
      </c>
      <c r="BF139" s="203">
        <f t="shared" si="5"/>
        <v>0</v>
      </c>
      <c r="BG139" s="203">
        <f t="shared" si="6"/>
        <v>0</v>
      </c>
      <c r="BH139" s="203">
        <f t="shared" si="7"/>
        <v>0</v>
      </c>
      <c r="BI139" s="203">
        <f t="shared" si="8"/>
        <v>0</v>
      </c>
      <c r="BJ139" s="17" t="s">
        <v>81</v>
      </c>
      <c r="BK139" s="203">
        <f t="shared" si="9"/>
        <v>0</v>
      </c>
      <c r="BL139" s="17" t="s">
        <v>81</v>
      </c>
      <c r="BM139" s="202" t="s">
        <v>1365</v>
      </c>
    </row>
    <row r="140" spans="1:65" s="2" customFormat="1" ht="21.75" customHeight="1" x14ac:dyDescent="0.2">
      <c r="A140" s="34"/>
      <c r="B140" s="35"/>
      <c r="C140" s="191" t="s">
        <v>282</v>
      </c>
      <c r="D140" s="191" t="s">
        <v>184</v>
      </c>
      <c r="E140" s="192" t="s">
        <v>1294</v>
      </c>
      <c r="F140" s="193" t="s">
        <v>1295</v>
      </c>
      <c r="G140" s="194" t="s">
        <v>227</v>
      </c>
      <c r="H140" s="195">
        <v>2</v>
      </c>
      <c r="I140" s="196"/>
      <c r="J140" s="197">
        <f t="shared" si="0"/>
        <v>0</v>
      </c>
      <c r="K140" s="193" t="s">
        <v>188</v>
      </c>
      <c r="L140" s="39"/>
      <c r="M140" s="255" t="s">
        <v>1</v>
      </c>
      <c r="N140" s="256" t="s">
        <v>38</v>
      </c>
      <c r="O140" s="252"/>
      <c r="P140" s="253">
        <f t="shared" si="1"/>
        <v>0</v>
      </c>
      <c r="Q140" s="253">
        <v>0</v>
      </c>
      <c r="R140" s="253">
        <f t="shared" si="2"/>
        <v>0</v>
      </c>
      <c r="S140" s="253">
        <v>0</v>
      </c>
      <c r="T140" s="254">
        <f t="shared" si="3"/>
        <v>0</v>
      </c>
      <c r="U140" s="34"/>
      <c r="V140" s="34"/>
      <c r="W140" s="34"/>
      <c r="X140" s="34"/>
      <c r="Y140" s="34"/>
      <c r="Z140" s="34"/>
      <c r="AA140" s="34"/>
      <c r="AB140" s="34"/>
      <c r="AC140" s="34"/>
      <c r="AD140" s="34"/>
      <c r="AE140" s="34"/>
      <c r="AR140" s="202" t="s">
        <v>81</v>
      </c>
      <c r="AT140" s="202" t="s">
        <v>184</v>
      </c>
      <c r="AU140" s="202" t="s">
        <v>81</v>
      </c>
      <c r="AY140" s="17" t="s">
        <v>181</v>
      </c>
      <c r="BE140" s="203">
        <f t="shared" si="4"/>
        <v>0</v>
      </c>
      <c r="BF140" s="203">
        <f t="shared" si="5"/>
        <v>0</v>
      </c>
      <c r="BG140" s="203">
        <f t="shared" si="6"/>
        <v>0</v>
      </c>
      <c r="BH140" s="203">
        <f t="shared" si="7"/>
        <v>0</v>
      </c>
      <c r="BI140" s="203">
        <f t="shared" si="8"/>
        <v>0</v>
      </c>
      <c r="BJ140" s="17" t="s">
        <v>81</v>
      </c>
      <c r="BK140" s="203">
        <f t="shared" si="9"/>
        <v>0</v>
      </c>
      <c r="BL140" s="17" t="s">
        <v>81</v>
      </c>
      <c r="BM140" s="202" t="s">
        <v>1366</v>
      </c>
    </row>
    <row r="141" spans="1:65" s="2" customFormat="1" ht="6.95" customHeight="1" x14ac:dyDescent="0.2">
      <c r="A141" s="34"/>
      <c r="B141" s="54"/>
      <c r="C141" s="55"/>
      <c r="D141" s="55"/>
      <c r="E141" s="55"/>
      <c r="F141" s="55"/>
      <c r="G141" s="55"/>
      <c r="H141" s="55"/>
      <c r="I141" s="55"/>
      <c r="J141" s="55"/>
      <c r="K141" s="55"/>
      <c r="L141" s="39"/>
      <c r="M141" s="34"/>
      <c r="O141" s="34"/>
      <c r="P141" s="34"/>
      <c r="Q141" s="34"/>
      <c r="R141" s="34"/>
      <c r="S141" s="34"/>
      <c r="T141" s="34"/>
      <c r="U141" s="34"/>
      <c r="V141" s="34"/>
      <c r="W141" s="34"/>
      <c r="X141" s="34"/>
      <c r="Y141" s="34"/>
      <c r="Z141" s="34"/>
      <c r="AA141" s="34"/>
      <c r="AB141" s="34"/>
      <c r="AC141" s="34"/>
      <c r="AD141" s="34"/>
      <c r="AE141" s="34"/>
    </row>
  </sheetData>
  <sheetProtection algorithmName="SHA-512" hashValue="OpGT4QvCRSV/Mc9Go2DQYHknl/o0geSO7CHog1HZSEdI+hhi6wOxeaUlfxSAm2Ts0NKGq4ocGwrLkTjGRhChsQ==" saltValue="qGh0OzxfG0GG+ErcJIc+GQ==" spinCount="100000" sheet="1" objects="1" scenarios="1" formatColumns="0" formatRows="0" autoFilter="0"/>
  <autoFilter ref="C120:K140" xr:uid="{00000000-0009-0000-0000-000015000000}"/>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2:BM126"/>
  <sheetViews>
    <sheetView showGridLines="0" topLeftCell="A103" workbookViewId="0">
      <selection activeCell="K125" sqref="K125"/>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95"/>
      <c r="M2" s="295"/>
      <c r="N2" s="295"/>
      <c r="O2" s="295"/>
      <c r="P2" s="295"/>
      <c r="Q2" s="295"/>
      <c r="R2" s="295"/>
      <c r="S2" s="295"/>
      <c r="T2" s="295"/>
      <c r="U2" s="295"/>
      <c r="V2" s="295"/>
      <c r="AT2" s="17" t="s">
        <v>151</v>
      </c>
    </row>
    <row r="3" spans="1:46" s="1" customFormat="1" ht="6.95" customHeight="1" x14ac:dyDescent="0.2">
      <c r="B3" s="115"/>
      <c r="C3" s="116"/>
      <c r="D3" s="116"/>
      <c r="E3" s="116"/>
      <c r="F3" s="116"/>
      <c r="G3" s="116"/>
      <c r="H3" s="116"/>
      <c r="I3" s="116"/>
      <c r="J3" s="116"/>
      <c r="K3" s="116"/>
      <c r="L3" s="20"/>
      <c r="AT3" s="17" t="s">
        <v>83</v>
      </c>
    </row>
    <row r="4" spans="1:46" s="1" customFormat="1" ht="24.95" customHeight="1" x14ac:dyDescent="0.2">
      <c r="B4" s="20"/>
      <c r="D4" s="117" t="s">
        <v>155</v>
      </c>
      <c r="L4" s="20"/>
      <c r="M4" s="118" t="s">
        <v>10</v>
      </c>
      <c r="AT4" s="17" t="s">
        <v>4</v>
      </c>
    </row>
    <row r="5" spans="1:46" s="1" customFormat="1" ht="6.95" customHeight="1" x14ac:dyDescent="0.2">
      <c r="B5" s="20"/>
      <c r="L5" s="20"/>
    </row>
    <row r="6" spans="1:46" s="1" customFormat="1" ht="12" customHeight="1" x14ac:dyDescent="0.2">
      <c r="B6" s="20"/>
      <c r="D6" s="119" t="s">
        <v>16</v>
      </c>
      <c r="L6" s="20"/>
    </row>
    <row r="7" spans="1:46" s="1" customFormat="1" ht="16.5" customHeight="1" x14ac:dyDescent="0.2">
      <c r="B7" s="20"/>
      <c r="E7" s="311" t="str">
        <f>'Rekapitulace stavby'!K6</f>
        <v>16 -Oprava trati v úseku Praha Smíchov - Beroun Závodí</v>
      </c>
      <c r="F7" s="312"/>
      <c r="G7" s="312"/>
      <c r="H7" s="312"/>
      <c r="L7" s="20"/>
    </row>
    <row r="8" spans="1:46" s="1" customFormat="1" ht="12" customHeight="1" x14ac:dyDescent="0.2">
      <c r="B8" s="20"/>
      <c r="D8" s="119" t="s">
        <v>156</v>
      </c>
      <c r="L8" s="20"/>
    </row>
    <row r="9" spans="1:46" s="2" customFormat="1" ht="16.5" customHeight="1" x14ac:dyDescent="0.2">
      <c r="A9" s="34"/>
      <c r="B9" s="39"/>
      <c r="C9" s="34"/>
      <c r="D9" s="34"/>
      <c r="E9" s="311" t="s">
        <v>1277</v>
      </c>
      <c r="F9" s="314"/>
      <c r="G9" s="314"/>
      <c r="H9" s="314"/>
      <c r="I9" s="34"/>
      <c r="J9" s="34"/>
      <c r="K9" s="34"/>
      <c r="L9" s="51"/>
      <c r="S9" s="34"/>
      <c r="T9" s="34"/>
      <c r="U9" s="34"/>
      <c r="V9" s="34"/>
      <c r="W9" s="34"/>
      <c r="X9" s="34"/>
      <c r="Y9" s="34"/>
      <c r="Z9" s="34"/>
      <c r="AA9" s="34"/>
      <c r="AB9" s="34"/>
      <c r="AC9" s="34"/>
      <c r="AD9" s="34"/>
      <c r="AE9" s="34"/>
    </row>
    <row r="10" spans="1:46" s="2" customFormat="1" ht="12" customHeight="1" x14ac:dyDescent="0.2">
      <c r="A10" s="34"/>
      <c r="B10" s="39"/>
      <c r="C10" s="34"/>
      <c r="D10" s="119" t="s">
        <v>486</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x14ac:dyDescent="0.2">
      <c r="A11" s="34"/>
      <c r="B11" s="39"/>
      <c r="C11" s="34"/>
      <c r="D11" s="34"/>
      <c r="E11" s="313" t="s">
        <v>1367</v>
      </c>
      <c r="F11" s="314"/>
      <c r="G11" s="314"/>
      <c r="H11" s="314"/>
      <c r="I11" s="34"/>
      <c r="J11" s="34"/>
      <c r="K11" s="34"/>
      <c r="L11" s="51"/>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x14ac:dyDescent="0.2">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x14ac:dyDescent="0.2">
      <c r="A14" s="34"/>
      <c r="B14" s="39"/>
      <c r="C14" s="34"/>
      <c r="D14" s="119" t="s">
        <v>20</v>
      </c>
      <c r="E14" s="34"/>
      <c r="F14" s="110" t="s">
        <v>21</v>
      </c>
      <c r="G14" s="34"/>
      <c r="H14" s="34"/>
      <c r="I14" s="119" t="s">
        <v>22</v>
      </c>
      <c r="J14" s="120" t="str">
        <f>'Rekapitulace stavby'!AN8</f>
        <v>4. 4. 2022</v>
      </c>
      <c r="K14" s="34"/>
      <c r="L14" s="51"/>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x14ac:dyDescent="0.2">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customHeight="1" x14ac:dyDescent="0.2">
      <c r="A17" s="34"/>
      <c r="B17" s="39"/>
      <c r="C17" s="34"/>
      <c r="D17" s="34"/>
      <c r="E17" s="110" t="str">
        <f>IF('Rekapitulace stavby'!E11="","",'Rekapitulace stavby'!E11)</f>
        <v xml:space="preserve"> </v>
      </c>
      <c r="F17" s="34"/>
      <c r="G17" s="34"/>
      <c r="H17" s="34"/>
      <c r="I17" s="119" t="s">
        <v>26</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x14ac:dyDescent="0.2">
      <c r="A19" s="34"/>
      <c r="B19" s="39"/>
      <c r="C19" s="34"/>
      <c r="D19" s="119" t="s">
        <v>27</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x14ac:dyDescent="0.2">
      <c r="A20" s="34"/>
      <c r="B20" s="39"/>
      <c r="C20" s="34"/>
      <c r="D20" s="34"/>
      <c r="E20" s="315" t="str">
        <f>'Rekapitulace stavby'!E14</f>
        <v>Vyplň údaj</v>
      </c>
      <c r="F20" s="316"/>
      <c r="G20" s="316"/>
      <c r="H20" s="316"/>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x14ac:dyDescent="0.2">
      <c r="A22" s="34"/>
      <c r="B22" s="39"/>
      <c r="C22" s="34"/>
      <c r="D22" s="119" t="s">
        <v>29</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x14ac:dyDescent="0.2">
      <c r="A23" s="34"/>
      <c r="B23" s="39"/>
      <c r="C23" s="34"/>
      <c r="D23" s="34"/>
      <c r="E23" s="110" t="str">
        <f>IF('Rekapitulace stavby'!E17="","",'Rekapitulace stavby'!E17)</f>
        <v xml:space="preserve"> </v>
      </c>
      <c r="F23" s="34"/>
      <c r="G23" s="34"/>
      <c r="H23" s="34"/>
      <c r="I23" s="119" t="s">
        <v>26</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x14ac:dyDescent="0.2">
      <c r="A25" s="34"/>
      <c r="B25" s="39"/>
      <c r="C25" s="34"/>
      <c r="D25" s="119" t="s">
        <v>31</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x14ac:dyDescent="0.2">
      <c r="A26" s="34"/>
      <c r="B26" s="39"/>
      <c r="C26" s="34"/>
      <c r="D26" s="34"/>
      <c r="E26" s="110" t="str">
        <f>IF('Rekapitulace stavby'!E20="","",'Rekapitulace stavby'!E20)</f>
        <v xml:space="preserve"> </v>
      </c>
      <c r="F26" s="34"/>
      <c r="G26" s="34"/>
      <c r="H26" s="34"/>
      <c r="I26" s="119" t="s">
        <v>26</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x14ac:dyDescent="0.2">
      <c r="A28" s="34"/>
      <c r="B28" s="39"/>
      <c r="C28" s="34"/>
      <c r="D28" s="119" t="s">
        <v>32</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x14ac:dyDescent="0.2">
      <c r="A29" s="121"/>
      <c r="B29" s="122"/>
      <c r="C29" s="121"/>
      <c r="D29" s="121"/>
      <c r="E29" s="317" t="s">
        <v>1</v>
      </c>
      <c r="F29" s="317"/>
      <c r="G29" s="317"/>
      <c r="H29" s="317"/>
      <c r="I29" s="121"/>
      <c r="J29" s="121"/>
      <c r="K29" s="121"/>
      <c r="L29" s="123"/>
      <c r="S29" s="121"/>
      <c r="T29" s="121"/>
      <c r="U29" s="121"/>
      <c r="V29" s="121"/>
      <c r="W29" s="121"/>
      <c r="X29" s="121"/>
      <c r="Y29" s="121"/>
      <c r="Z29" s="121"/>
      <c r="AA29" s="121"/>
      <c r="AB29" s="121"/>
      <c r="AC29" s="121"/>
      <c r="AD29" s="121"/>
      <c r="AE29" s="121"/>
    </row>
    <row r="30" spans="1:31" s="2" customFormat="1" ht="6.95" customHeight="1" x14ac:dyDescent="0.2">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x14ac:dyDescent="0.2">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x14ac:dyDescent="0.2">
      <c r="A32" s="34"/>
      <c r="B32" s="39"/>
      <c r="C32" s="34"/>
      <c r="D32" s="125" t="s">
        <v>33</v>
      </c>
      <c r="E32" s="34"/>
      <c r="F32" s="34"/>
      <c r="G32" s="34"/>
      <c r="H32" s="34"/>
      <c r="I32" s="34"/>
      <c r="J32" s="126">
        <f>ROUND(J122, 2)</f>
        <v>0</v>
      </c>
      <c r="K32" s="34"/>
      <c r="L32" s="51"/>
      <c r="S32" s="34"/>
      <c r="T32" s="34"/>
      <c r="U32" s="34"/>
      <c r="V32" s="34"/>
      <c r="W32" s="34"/>
      <c r="X32" s="34"/>
      <c r="Y32" s="34"/>
      <c r="Z32" s="34"/>
      <c r="AA32" s="34"/>
      <c r="AB32" s="34"/>
      <c r="AC32" s="34"/>
      <c r="AD32" s="34"/>
      <c r="AE32" s="34"/>
    </row>
    <row r="33" spans="1:31" s="2" customFormat="1" ht="6.95" customHeight="1" x14ac:dyDescent="0.2">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7" t="s">
        <v>35</v>
      </c>
      <c r="G34" s="34"/>
      <c r="H34" s="34"/>
      <c r="I34" s="127" t="s">
        <v>34</v>
      </c>
      <c r="J34" s="127" t="s">
        <v>36</v>
      </c>
      <c r="K34" s="34"/>
      <c r="L34" s="51"/>
      <c r="S34" s="34"/>
      <c r="T34" s="34"/>
      <c r="U34" s="34"/>
      <c r="V34" s="34"/>
      <c r="W34" s="34"/>
      <c r="X34" s="34"/>
      <c r="Y34" s="34"/>
      <c r="Z34" s="34"/>
      <c r="AA34" s="34"/>
      <c r="AB34" s="34"/>
      <c r="AC34" s="34"/>
      <c r="AD34" s="34"/>
      <c r="AE34" s="34"/>
    </row>
    <row r="35" spans="1:31" s="2" customFormat="1" ht="14.45" customHeight="1" x14ac:dyDescent="0.2">
      <c r="A35" s="34"/>
      <c r="B35" s="39"/>
      <c r="C35" s="34"/>
      <c r="D35" s="128" t="s">
        <v>37</v>
      </c>
      <c r="E35" s="119" t="s">
        <v>38</v>
      </c>
      <c r="F35" s="129">
        <f>ROUND((SUM(BE122:BE125)),  2)</f>
        <v>0</v>
      </c>
      <c r="G35" s="34"/>
      <c r="H35" s="34"/>
      <c r="I35" s="130">
        <v>0.21</v>
      </c>
      <c r="J35" s="129">
        <f>ROUND(((SUM(BE122:BE125))*I35),  2)</f>
        <v>0</v>
      </c>
      <c r="K35" s="34"/>
      <c r="L35" s="51"/>
      <c r="S35" s="34"/>
      <c r="T35" s="34"/>
      <c r="U35" s="34"/>
      <c r="V35" s="34"/>
      <c r="W35" s="34"/>
      <c r="X35" s="34"/>
      <c r="Y35" s="34"/>
      <c r="Z35" s="34"/>
      <c r="AA35" s="34"/>
      <c r="AB35" s="34"/>
      <c r="AC35" s="34"/>
      <c r="AD35" s="34"/>
      <c r="AE35" s="34"/>
    </row>
    <row r="36" spans="1:31" s="2" customFormat="1" ht="14.45" customHeight="1" x14ac:dyDescent="0.2">
      <c r="A36" s="34"/>
      <c r="B36" s="39"/>
      <c r="C36" s="34"/>
      <c r="D36" s="34"/>
      <c r="E36" s="119" t="s">
        <v>39</v>
      </c>
      <c r="F36" s="129">
        <f>ROUND((SUM(BF122:BF125)),  2)</f>
        <v>0</v>
      </c>
      <c r="G36" s="34"/>
      <c r="H36" s="34"/>
      <c r="I36" s="130">
        <v>0.15</v>
      </c>
      <c r="J36" s="129">
        <f>ROUND(((SUM(BF122:BF125))*I36),  2)</f>
        <v>0</v>
      </c>
      <c r="K36" s="34"/>
      <c r="L36" s="51"/>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9" t="s">
        <v>40</v>
      </c>
      <c r="F37" s="129">
        <f>ROUND((SUM(BG122:BG125)),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9" t="s">
        <v>41</v>
      </c>
      <c r="F38" s="129">
        <f>ROUND((SUM(BH122:BH125)),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9" t="s">
        <v>42</v>
      </c>
      <c r="F39" s="129">
        <f>ROUND((SUM(BI122:BI125)),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x14ac:dyDescent="0.2">
      <c r="A41" s="34"/>
      <c r="B41" s="39"/>
      <c r="C41" s="131"/>
      <c r="D41" s="132" t="s">
        <v>43</v>
      </c>
      <c r="E41" s="133"/>
      <c r="F41" s="133"/>
      <c r="G41" s="134" t="s">
        <v>44</v>
      </c>
      <c r="H41" s="135" t="s">
        <v>45</v>
      </c>
      <c r="I41" s="133"/>
      <c r="J41" s="136">
        <f>SUM(J32:J39)</f>
        <v>0</v>
      </c>
      <c r="K41" s="137"/>
      <c r="L41" s="51"/>
      <c r="S41" s="34"/>
      <c r="T41" s="34"/>
      <c r="U41" s="34"/>
      <c r="V41" s="34"/>
      <c r="W41" s="34"/>
      <c r="X41" s="34"/>
      <c r="Y41" s="34"/>
      <c r="Z41" s="34"/>
      <c r="AA41" s="34"/>
      <c r="AB41" s="34"/>
      <c r="AC41" s="34"/>
      <c r="AD41" s="34"/>
      <c r="AE41" s="34"/>
    </row>
    <row r="42" spans="1:31" s="2" customFormat="1" ht="14.45" customHeight="1" x14ac:dyDescent="0.2">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51"/>
      <c r="D50" s="138" t="s">
        <v>46</v>
      </c>
      <c r="E50" s="139"/>
      <c r="F50" s="139"/>
      <c r="G50" s="138" t="s">
        <v>47</v>
      </c>
      <c r="H50" s="139"/>
      <c r="I50" s="139"/>
      <c r="J50" s="139"/>
      <c r="K50" s="139"/>
      <c r="L50" s="51"/>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34"/>
      <c r="B61" s="39"/>
      <c r="C61" s="34"/>
      <c r="D61" s="140" t="s">
        <v>48</v>
      </c>
      <c r="E61" s="141"/>
      <c r="F61" s="142" t="s">
        <v>49</v>
      </c>
      <c r="G61" s="140" t="s">
        <v>48</v>
      </c>
      <c r="H61" s="141"/>
      <c r="I61" s="141"/>
      <c r="J61" s="143" t="s">
        <v>49</v>
      </c>
      <c r="K61" s="141"/>
      <c r="L61" s="51"/>
      <c r="S61" s="34"/>
      <c r="T61" s="34"/>
      <c r="U61" s="34"/>
      <c r="V61" s="34"/>
      <c r="W61" s="34"/>
      <c r="X61" s="34"/>
      <c r="Y61" s="34"/>
      <c r="Z61" s="34"/>
      <c r="AA61" s="34"/>
      <c r="AB61" s="34"/>
      <c r="AC61" s="34"/>
      <c r="AD61" s="34"/>
      <c r="AE61" s="34"/>
    </row>
    <row r="62" spans="1:31" x14ac:dyDescent="0.2">
      <c r="B62" s="20"/>
      <c r="L62" s="20"/>
    </row>
    <row r="63" spans="1:31" x14ac:dyDescent="0.2">
      <c r="B63" s="20"/>
      <c r="L63" s="20"/>
    </row>
    <row r="64" spans="1:31" x14ac:dyDescent="0.2">
      <c r="B64" s="20"/>
      <c r="L64" s="20"/>
    </row>
    <row r="65" spans="1:31" s="2" customFormat="1" ht="12.75" x14ac:dyDescent="0.2">
      <c r="A65" s="34"/>
      <c r="B65" s="39"/>
      <c r="C65" s="34"/>
      <c r="D65" s="138" t="s">
        <v>50</v>
      </c>
      <c r="E65" s="144"/>
      <c r="F65" s="144"/>
      <c r="G65" s="138" t="s">
        <v>51</v>
      </c>
      <c r="H65" s="144"/>
      <c r="I65" s="144"/>
      <c r="J65" s="144"/>
      <c r="K65" s="144"/>
      <c r="L65" s="51"/>
      <c r="S65" s="34"/>
      <c r="T65" s="34"/>
      <c r="U65" s="34"/>
      <c r="V65" s="34"/>
      <c r="W65" s="34"/>
      <c r="X65" s="34"/>
      <c r="Y65" s="34"/>
      <c r="Z65" s="34"/>
      <c r="AA65" s="34"/>
      <c r="AB65" s="34"/>
      <c r="AC65" s="34"/>
      <c r="AD65" s="34"/>
      <c r="AE65" s="34"/>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34"/>
      <c r="B76" s="39"/>
      <c r="C76" s="34"/>
      <c r="D76" s="140" t="s">
        <v>48</v>
      </c>
      <c r="E76" s="141"/>
      <c r="F76" s="142" t="s">
        <v>49</v>
      </c>
      <c r="G76" s="140" t="s">
        <v>48</v>
      </c>
      <c r="H76" s="141"/>
      <c r="I76" s="141"/>
      <c r="J76" s="143" t="s">
        <v>49</v>
      </c>
      <c r="K76" s="141"/>
      <c r="L76" s="51"/>
      <c r="S76" s="34"/>
      <c r="T76" s="34"/>
      <c r="U76" s="34"/>
      <c r="V76" s="34"/>
      <c r="W76" s="34"/>
      <c r="X76" s="34"/>
      <c r="Y76" s="34"/>
      <c r="Z76" s="34"/>
      <c r="AA76" s="34"/>
      <c r="AB76" s="34"/>
      <c r="AC76" s="34"/>
      <c r="AD76" s="34"/>
      <c r="AE76" s="34"/>
    </row>
    <row r="77" spans="1:31" s="2" customFormat="1" ht="14.45" customHeight="1" x14ac:dyDescent="0.2">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5" customHeight="1" x14ac:dyDescent="0.2">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x14ac:dyDescent="0.2">
      <c r="A82" s="34"/>
      <c r="B82" s="35"/>
      <c r="C82" s="23" t="s">
        <v>158</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x14ac:dyDescent="0.2">
      <c r="A85" s="34"/>
      <c r="B85" s="35"/>
      <c r="C85" s="36"/>
      <c r="D85" s="36"/>
      <c r="E85" s="309" t="str">
        <f>E7</f>
        <v>16 -Oprava trati v úseku Praha Smíchov - Beroun Závodí</v>
      </c>
      <c r="F85" s="310"/>
      <c r="G85" s="310"/>
      <c r="H85" s="310"/>
      <c r="I85" s="36"/>
      <c r="J85" s="36"/>
      <c r="K85" s="36"/>
      <c r="L85" s="51"/>
      <c r="S85" s="34"/>
      <c r="T85" s="34"/>
      <c r="U85" s="34"/>
      <c r="V85" s="34"/>
      <c r="W85" s="34"/>
      <c r="X85" s="34"/>
      <c r="Y85" s="34"/>
      <c r="Z85" s="34"/>
      <c r="AA85" s="34"/>
      <c r="AB85" s="34"/>
      <c r="AC85" s="34"/>
      <c r="AD85" s="34"/>
      <c r="AE85" s="34"/>
    </row>
    <row r="86" spans="1:31" s="1" customFormat="1" ht="12" customHeight="1" x14ac:dyDescent="0.2">
      <c r="B86" s="21"/>
      <c r="C86" s="29" t="s">
        <v>156</v>
      </c>
      <c r="D86" s="22"/>
      <c r="E86" s="22"/>
      <c r="F86" s="22"/>
      <c r="G86" s="22"/>
      <c r="H86" s="22"/>
      <c r="I86" s="22"/>
      <c r="J86" s="22"/>
      <c r="K86" s="22"/>
      <c r="L86" s="20"/>
    </row>
    <row r="87" spans="1:31" s="2" customFormat="1" ht="16.5" customHeight="1" x14ac:dyDescent="0.2">
      <c r="A87" s="34"/>
      <c r="B87" s="35"/>
      <c r="C87" s="36"/>
      <c r="D87" s="36"/>
      <c r="E87" s="309" t="s">
        <v>1277</v>
      </c>
      <c r="F87" s="308"/>
      <c r="G87" s="308"/>
      <c r="H87" s="308"/>
      <c r="I87" s="36"/>
      <c r="J87" s="36"/>
      <c r="K87" s="36"/>
      <c r="L87" s="51"/>
      <c r="S87" s="34"/>
      <c r="T87" s="34"/>
      <c r="U87" s="34"/>
      <c r="V87" s="34"/>
      <c r="W87" s="34"/>
      <c r="X87" s="34"/>
      <c r="Y87" s="34"/>
      <c r="Z87" s="34"/>
      <c r="AA87" s="34"/>
      <c r="AB87" s="34"/>
      <c r="AC87" s="34"/>
      <c r="AD87" s="34"/>
      <c r="AE87" s="34"/>
    </row>
    <row r="88" spans="1:31" s="2" customFormat="1" ht="12" customHeight="1" x14ac:dyDescent="0.2">
      <c r="A88" s="34"/>
      <c r="B88" s="35"/>
      <c r="C88" s="29" t="s">
        <v>486</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x14ac:dyDescent="0.2">
      <c r="A89" s="34"/>
      <c r="B89" s="35"/>
      <c r="C89" s="36"/>
      <c r="D89" s="36"/>
      <c r="E89" s="270" t="str">
        <f>E11</f>
        <v>05 - Beroun Závodí stavební část</v>
      </c>
      <c r="F89" s="308"/>
      <c r="G89" s="308"/>
      <c r="H89" s="308"/>
      <c r="I89" s="36"/>
      <c r="J89" s="36"/>
      <c r="K89" s="36"/>
      <c r="L89" s="51"/>
      <c r="S89" s="34"/>
      <c r="T89" s="34"/>
      <c r="U89" s="34"/>
      <c r="V89" s="34"/>
      <c r="W89" s="34"/>
      <c r="X89" s="34"/>
      <c r="Y89" s="34"/>
      <c r="Z89" s="34"/>
      <c r="AA89" s="34"/>
      <c r="AB89" s="34"/>
      <c r="AC89" s="34"/>
      <c r="AD89" s="34"/>
      <c r="AE89" s="34"/>
    </row>
    <row r="90" spans="1:31" s="2" customFormat="1" ht="6.95"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x14ac:dyDescent="0.2">
      <c r="A91" s="34"/>
      <c r="B91" s="35"/>
      <c r="C91" s="29" t="s">
        <v>20</v>
      </c>
      <c r="D91" s="36"/>
      <c r="E91" s="36"/>
      <c r="F91" s="27" t="str">
        <f>F14</f>
        <v xml:space="preserve"> </v>
      </c>
      <c r="G91" s="36"/>
      <c r="H91" s="36"/>
      <c r="I91" s="29" t="s">
        <v>22</v>
      </c>
      <c r="J91" s="66" t="str">
        <f>IF(J14="","",J14)</f>
        <v>4. 4. 2022</v>
      </c>
      <c r="K91" s="36"/>
      <c r="L91" s="51"/>
      <c r="S91" s="34"/>
      <c r="T91" s="34"/>
      <c r="U91" s="34"/>
      <c r="V91" s="34"/>
      <c r="W91" s="34"/>
      <c r="X91" s="34"/>
      <c r="Y91" s="34"/>
      <c r="Z91" s="34"/>
      <c r="AA91" s="34"/>
      <c r="AB91" s="34"/>
      <c r="AC91" s="34"/>
      <c r="AD91" s="34"/>
      <c r="AE91" s="34"/>
    </row>
    <row r="92" spans="1:31" s="2" customFormat="1" ht="6.95" customHeight="1" x14ac:dyDescent="0.2">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x14ac:dyDescent="0.2">
      <c r="A93" s="34"/>
      <c r="B93" s="35"/>
      <c r="C93" s="29" t="s">
        <v>24</v>
      </c>
      <c r="D93" s="36"/>
      <c r="E93" s="36"/>
      <c r="F93" s="27" t="str">
        <f>E17</f>
        <v xml:space="preserve"> </v>
      </c>
      <c r="G93" s="36"/>
      <c r="H93" s="36"/>
      <c r="I93" s="29" t="s">
        <v>29</v>
      </c>
      <c r="J93" s="32" t="str">
        <f>E23</f>
        <v xml:space="preserve"> </v>
      </c>
      <c r="K93" s="36"/>
      <c r="L93" s="51"/>
      <c r="S93" s="34"/>
      <c r="T93" s="34"/>
      <c r="U93" s="34"/>
      <c r="V93" s="34"/>
      <c r="W93" s="34"/>
      <c r="X93" s="34"/>
      <c r="Y93" s="34"/>
      <c r="Z93" s="34"/>
      <c r="AA93" s="34"/>
      <c r="AB93" s="34"/>
      <c r="AC93" s="34"/>
      <c r="AD93" s="34"/>
      <c r="AE93" s="34"/>
    </row>
    <row r="94" spans="1:31" s="2" customFormat="1" ht="15.2" customHeight="1" x14ac:dyDescent="0.2">
      <c r="A94" s="34"/>
      <c r="B94" s="35"/>
      <c r="C94" s="29" t="s">
        <v>27</v>
      </c>
      <c r="D94" s="36"/>
      <c r="E94" s="36"/>
      <c r="F94" s="27" t="str">
        <f>IF(E20="","",E20)</f>
        <v>Vyplň údaj</v>
      </c>
      <c r="G94" s="36"/>
      <c r="H94" s="36"/>
      <c r="I94" s="29" t="s">
        <v>31</v>
      </c>
      <c r="J94" s="32" t="str">
        <f>E26</f>
        <v xml:space="preserve"> </v>
      </c>
      <c r="K94" s="36"/>
      <c r="L94" s="51"/>
      <c r="S94" s="34"/>
      <c r="T94" s="34"/>
      <c r="U94" s="34"/>
      <c r="V94" s="34"/>
      <c r="W94" s="34"/>
      <c r="X94" s="34"/>
      <c r="Y94" s="34"/>
      <c r="Z94" s="34"/>
      <c r="AA94" s="34"/>
      <c r="AB94" s="34"/>
      <c r="AC94" s="34"/>
      <c r="AD94" s="34"/>
      <c r="AE94" s="34"/>
    </row>
    <row r="95" spans="1:31" s="2" customFormat="1" ht="10.35"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x14ac:dyDescent="0.2">
      <c r="A96" s="34"/>
      <c r="B96" s="35"/>
      <c r="C96" s="149" t="s">
        <v>159</v>
      </c>
      <c r="D96" s="150"/>
      <c r="E96" s="150"/>
      <c r="F96" s="150"/>
      <c r="G96" s="150"/>
      <c r="H96" s="150"/>
      <c r="I96" s="150"/>
      <c r="J96" s="151" t="s">
        <v>160</v>
      </c>
      <c r="K96" s="150"/>
      <c r="L96" s="51"/>
      <c r="S96" s="34"/>
      <c r="T96" s="34"/>
      <c r="U96" s="34"/>
      <c r="V96" s="34"/>
      <c r="W96" s="34"/>
      <c r="X96" s="34"/>
      <c r="Y96" s="34"/>
      <c r="Z96" s="34"/>
      <c r="AA96" s="34"/>
      <c r="AB96" s="34"/>
      <c r="AC96" s="34"/>
      <c r="AD96" s="34"/>
      <c r="AE96" s="34"/>
    </row>
    <row r="97" spans="1:47" s="2" customFormat="1" ht="10.35" customHeight="1" x14ac:dyDescent="0.2">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x14ac:dyDescent="0.2">
      <c r="A98" s="34"/>
      <c r="B98" s="35"/>
      <c r="C98" s="152" t="s">
        <v>161</v>
      </c>
      <c r="D98" s="36"/>
      <c r="E98" s="36"/>
      <c r="F98" s="36"/>
      <c r="G98" s="36"/>
      <c r="H98" s="36"/>
      <c r="I98" s="36"/>
      <c r="J98" s="84">
        <f>J122</f>
        <v>0</v>
      </c>
      <c r="K98" s="36"/>
      <c r="L98" s="51"/>
      <c r="S98" s="34"/>
      <c r="T98" s="34"/>
      <c r="U98" s="34"/>
      <c r="V98" s="34"/>
      <c r="W98" s="34"/>
      <c r="X98" s="34"/>
      <c r="Y98" s="34"/>
      <c r="Z98" s="34"/>
      <c r="AA98" s="34"/>
      <c r="AB98" s="34"/>
      <c r="AC98" s="34"/>
      <c r="AD98" s="34"/>
      <c r="AE98" s="34"/>
      <c r="AU98" s="17" t="s">
        <v>162</v>
      </c>
    </row>
    <row r="99" spans="1:47" s="9" customFormat="1" ht="24.95" customHeight="1" x14ac:dyDescent="0.2">
      <c r="B99" s="153"/>
      <c r="C99" s="154"/>
      <c r="D99" s="155" t="s">
        <v>1086</v>
      </c>
      <c r="E99" s="156"/>
      <c r="F99" s="156"/>
      <c r="G99" s="156"/>
      <c r="H99" s="156"/>
      <c r="I99" s="156"/>
      <c r="J99" s="157">
        <f>J123</f>
        <v>0</v>
      </c>
      <c r="K99" s="154"/>
      <c r="L99" s="158"/>
    </row>
    <row r="100" spans="1:47" s="10" customFormat="1" ht="19.899999999999999" customHeight="1" x14ac:dyDescent="0.2">
      <c r="B100" s="159"/>
      <c r="C100" s="104"/>
      <c r="D100" s="160" t="s">
        <v>1087</v>
      </c>
      <c r="E100" s="161"/>
      <c r="F100" s="161"/>
      <c r="G100" s="161"/>
      <c r="H100" s="161"/>
      <c r="I100" s="161"/>
      <c r="J100" s="162">
        <f>J124</f>
        <v>0</v>
      </c>
      <c r="K100" s="104"/>
      <c r="L100" s="163"/>
    </row>
    <row r="101" spans="1:47" s="2" customFormat="1" ht="21.75" customHeight="1" x14ac:dyDescent="0.2">
      <c r="A101" s="34"/>
      <c r="B101" s="35"/>
      <c r="C101" s="36"/>
      <c r="D101" s="36"/>
      <c r="E101" s="36"/>
      <c r="F101" s="36"/>
      <c r="G101" s="36"/>
      <c r="H101" s="36"/>
      <c r="I101" s="36"/>
      <c r="J101" s="36"/>
      <c r="K101" s="36"/>
      <c r="L101" s="51"/>
      <c r="S101" s="34"/>
      <c r="T101" s="34"/>
      <c r="U101" s="34"/>
      <c r="V101" s="34"/>
      <c r="W101" s="34"/>
      <c r="X101" s="34"/>
      <c r="Y101" s="34"/>
      <c r="Z101" s="34"/>
      <c r="AA101" s="34"/>
      <c r="AB101" s="34"/>
      <c r="AC101" s="34"/>
      <c r="AD101" s="34"/>
      <c r="AE101" s="34"/>
    </row>
    <row r="102" spans="1:47" s="2" customFormat="1" ht="6.95" customHeight="1" x14ac:dyDescent="0.2">
      <c r="A102" s="34"/>
      <c r="B102" s="54"/>
      <c r="C102" s="55"/>
      <c r="D102" s="55"/>
      <c r="E102" s="55"/>
      <c r="F102" s="55"/>
      <c r="G102" s="55"/>
      <c r="H102" s="55"/>
      <c r="I102" s="55"/>
      <c r="J102" s="55"/>
      <c r="K102" s="55"/>
      <c r="L102" s="51"/>
      <c r="S102" s="34"/>
      <c r="T102" s="34"/>
      <c r="U102" s="34"/>
      <c r="V102" s="34"/>
      <c r="W102" s="34"/>
      <c r="X102" s="34"/>
      <c r="Y102" s="34"/>
      <c r="Z102" s="34"/>
      <c r="AA102" s="34"/>
      <c r="AB102" s="34"/>
      <c r="AC102" s="34"/>
      <c r="AD102" s="34"/>
      <c r="AE102" s="34"/>
    </row>
    <row r="106" spans="1:47" s="2" customFormat="1" ht="6.95" customHeight="1" x14ac:dyDescent="0.2">
      <c r="A106" s="34"/>
      <c r="B106" s="56"/>
      <c r="C106" s="57"/>
      <c r="D106" s="57"/>
      <c r="E106" s="57"/>
      <c r="F106" s="57"/>
      <c r="G106" s="57"/>
      <c r="H106" s="57"/>
      <c r="I106" s="57"/>
      <c r="J106" s="57"/>
      <c r="K106" s="57"/>
      <c r="L106" s="51"/>
      <c r="S106" s="34"/>
      <c r="T106" s="34"/>
      <c r="U106" s="34"/>
      <c r="V106" s="34"/>
      <c r="W106" s="34"/>
      <c r="X106" s="34"/>
      <c r="Y106" s="34"/>
      <c r="Z106" s="34"/>
      <c r="AA106" s="34"/>
      <c r="AB106" s="34"/>
      <c r="AC106" s="34"/>
      <c r="AD106" s="34"/>
      <c r="AE106" s="34"/>
    </row>
    <row r="107" spans="1:47" s="2" customFormat="1" ht="24.95" customHeight="1" x14ac:dyDescent="0.2">
      <c r="A107" s="34"/>
      <c r="B107" s="35"/>
      <c r="C107" s="23" t="s">
        <v>166</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47" s="2" customFormat="1" ht="6.95" customHeight="1" x14ac:dyDescent="0.2">
      <c r="A108" s="34"/>
      <c r="B108" s="35"/>
      <c r="C108" s="36"/>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47" s="2" customFormat="1" ht="12" customHeight="1" x14ac:dyDescent="0.2">
      <c r="A109" s="34"/>
      <c r="B109" s="35"/>
      <c r="C109" s="29" t="s">
        <v>16</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47" s="2" customFormat="1" ht="16.5" customHeight="1" x14ac:dyDescent="0.2">
      <c r="A110" s="34"/>
      <c r="B110" s="35"/>
      <c r="C110" s="36"/>
      <c r="D110" s="36"/>
      <c r="E110" s="309" t="str">
        <f>E7</f>
        <v>16 -Oprava trati v úseku Praha Smíchov - Beroun Závodí</v>
      </c>
      <c r="F110" s="310"/>
      <c r="G110" s="310"/>
      <c r="H110" s="310"/>
      <c r="I110" s="36"/>
      <c r="J110" s="36"/>
      <c r="K110" s="36"/>
      <c r="L110" s="51"/>
      <c r="S110" s="34"/>
      <c r="T110" s="34"/>
      <c r="U110" s="34"/>
      <c r="V110" s="34"/>
      <c r="W110" s="34"/>
      <c r="X110" s="34"/>
      <c r="Y110" s="34"/>
      <c r="Z110" s="34"/>
      <c r="AA110" s="34"/>
      <c r="AB110" s="34"/>
      <c r="AC110" s="34"/>
      <c r="AD110" s="34"/>
      <c r="AE110" s="34"/>
    </row>
    <row r="111" spans="1:47" s="1" customFormat="1" ht="12" customHeight="1" x14ac:dyDescent="0.2">
      <c r="B111" s="21"/>
      <c r="C111" s="29" t="s">
        <v>156</v>
      </c>
      <c r="D111" s="22"/>
      <c r="E111" s="22"/>
      <c r="F111" s="22"/>
      <c r="G111" s="22"/>
      <c r="H111" s="22"/>
      <c r="I111" s="22"/>
      <c r="J111" s="22"/>
      <c r="K111" s="22"/>
      <c r="L111" s="20"/>
    </row>
    <row r="112" spans="1:47" s="2" customFormat="1" ht="16.5" customHeight="1" x14ac:dyDescent="0.2">
      <c r="A112" s="34"/>
      <c r="B112" s="35"/>
      <c r="C112" s="36"/>
      <c r="D112" s="36"/>
      <c r="E112" s="309" t="s">
        <v>1277</v>
      </c>
      <c r="F112" s="308"/>
      <c r="G112" s="308"/>
      <c r="H112" s="308"/>
      <c r="I112" s="36"/>
      <c r="J112" s="36"/>
      <c r="K112" s="36"/>
      <c r="L112" s="51"/>
      <c r="S112" s="34"/>
      <c r="T112" s="34"/>
      <c r="U112" s="34"/>
      <c r="V112" s="34"/>
      <c r="W112" s="34"/>
      <c r="X112" s="34"/>
      <c r="Y112" s="34"/>
      <c r="Z112" s="34"/>
      <c r="AA112" s="34"/>
      <c r="AB112" s="34"/>
      <c r="AC112" s="34"/>
      <c r="AD112" s="34"/>
      <c r="AE112" s="34"/>
    </row>
    <row r="113" spans="1:65" s="2" customFormat="1" ht="12" customHeight="1" x14ac:dyDescent="0.2">
      <c r="A113" s="34"/>
      <c r="B113" s="35"/>
      <c r="C113" s="29" t="s">
        <v>486</v>
      </c>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6.5" customHeight="1" x14ac:dyDescent="0.2">
      <c r="A114" s="34"/>
      <c r="B114" s="35"/>
      <c r="C114" s="36"/>
      <c r="D114" s="36"/>
      <c r="E114" s="270" t="str">
        <f>E11</f>
        <v>05 - Beroun Závodí stavební část</v>
      </c>
      <c r="F114" s="308"/>
      <c r="G114" s="308"/>
      <c r="H114" s="308"/>
      <c r="I114" s="36"/>
      <c r="J114" s="36"/>
      <c r="K114" s="36"/>
      <c r="L114" s="51"/>
      <c r="S114" s="34"/>
      <c r="T114" s="34"/>
      <c r="U114" s="34"/>
      <c r="V114" s="34"/>
      <c r="W114" s="34"/>
      <c r="X114" s="34"/>
      <c r="Y114" s="34"/>
      <c r="Z114" s="34"/>
      <c r="AA114" s="34"/>
      <c r="AB114" s="34"/>
      <c r="AC114" s="34"/>
      <c r="AD114" s="34"/>
      <c r="AE114" s="34"/>
    </row>
    <row r="115" spans="1:65" s="2" customFormat="1" ht="6.95" customHeight="1" x14ac:dyDescent="0.2">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2" customHeight="1" x14ac:dyDescent="0.2">
      <c r="A116" s="34"/>
      <c r="B116" s="35"/>
      <c r="C116" s="29" t="s">
        <v>20</v>
      </c>
      <c r="D116" s="36"/>
      <c r="E116" s="36"/>
      <c r="F116" s="27" t="str">
        <f>F14</f>
        <v xml:space="preserve"> </v>
      </c>
      <c r="G116" s="36"/>
      <c r="H116" s="36"/>
      <c r="I116" s="29" t="s">
        <v>22</v>
      </c>
      <c r="J116" s="66" t="str">
        <f>IF(J14="","",J14)</f>
        <v>4. 4. 2022</v>
      </c>
      <c r="K116" s="36"/>
      <c r="L116" s="51"/>
      <c r="S116" s="34"/>
      <c r="T116" s="34"/>
      <c r="U116" s="34"/>
      <c r="V116" s="34"/>
      <c r="W116" s="34"/>
      <c r="X116" s="34"/>
      <c r="Y116" s="34"/>
      <c r="Z116" s="34"/>
      <c r="AA116" s="34"/>
      <c r="AB116" s="34"/>
      <c r="AC116" s="34"/>
      <c r="AD116" s="34"/>
      <c r="AE116" s="34"/>
    </row>
    <row r="117" spans="1:65" s="2" customFormat="1" ht="6.95" customHeight="1" x14ac:dyDescent="0.2">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2" customFormat="1" ht="15.2" customHeight="1" x14ac:dyDescent="0.2">
      <c r="A118" s="34"/>
      <c r="B118" s="35"/>
      <c r="C118" s="29" t="s">
        <v>24</v>
      </c>
      <c r="D118" s="36"/>
      <c r="E118" s="36"/>
      <c r="F118" s="27" t="str">
        <f>E17</f>
        <v xml:space="preserve"> </v>
      </c>
      <c r="G118" s="36"/>
      <c r="H118" s="36"/>
      <c r="I118" s="29" t="s">
        <v>29</v>
      </c>
      <c r="J118" s="32" t="str">
        <f>E23</f>
        <v xml:space="preserve"> </v>
      </c>
      <c r="K118" s="36"/>
      <c r="L118" s="51"/>
      <c r="S118" s="34"/>
      <c r="T118" s="34"/>
      <c r="U118" s="34"/>
      <c r="V118" s="34"/>
      <c r="W118" s="34"/>
      <c r="X118" s="34"/>
      <c r="Y118" s="34"/>
      <c r="Z118" s="34"/>
      <c r="AA118" s="34"/>
      <c r="AB118" s="34"/>
      <c r="AC118" s="34"/>
      <c r="AD118" s="34"/>
      <c r="AE118" s="34"/>
    </row>
    <row r="119" spans="1:65" s="2" customFormat="1" ht="15.2" customHeight="1" x14ac:dyDescent="0.2">
      <c r="A119" s="34"/>
      <c r="B119" s="35"/>
      <c r="C119" s="29" t="s">
        <v>27</v>
      </c>
      <c r="D119" s="36"/>
      <c r="E119" s="36"/>
      <c r="F119" s="27" t="str">
        <f>IF(E20="","",E20)</f>
        <v>Vyplň údaj</v>
      </c>
      <c r="G119" s="36"/>
      <c r="H119" s="36"/>
      <c r="I119" s="29" t="s">
        <v>31</v>
      </c>
      <c r="J119" s="32" t="str">
        <f>E26</f>
        <v xml:space="preserve"> </v>
      </c>
      <c r="K119" s="36"/>
      <c r="L119" s="51"/>
      <c r="S119" s="34"/>
      <c r="T119" s="34"/>
      <c r="U119" s="34"/>
      <c r="V119" s="34"/>
      <c r="W119" s="34"/>
      <c r="X119" s="34"/>
      <c r="Y119" s="34"/>
      <c r="Z119" s="34"/>
      <c r="AA119" s="34"/>
      <c r="AB119" s="34"/>
      <c r="AC119" s="34"/>
      <c r="AD119" s="34"/>
      <c r="AE119" s="34"/>
    </row>
    <row r="120" spans="1:65" s="2" customFormat="1" ht="10.35" customHeight="1" x14ac:dyDescent="0.2">
      <c r="A120" s="34"/>
      <c r="B120" s="35"/>
      <c r="C120" s="36"/>
      <c r="D120" s="36"/>
      <c r="E120" s="36"/>
      <c r="F120" s="36"/>
      <c r="G120" s="36"/>
      <c r="H120" s="36"/>
      <c r="I120" s="36"/>
      <c r="J120" s="36"/>
      <c r="K120" s="36"/>
      <c r="L120" s="51"/>
      <c r="S120" s="34"/>
      <c r="T120" s="34"/>
      <c r="U120" s="34"/>
      <c r="V120" s="34"/>
      <c r="W120" s="34"/>
      <c r="X120" s="34"/>
      <c r="Y120" s="34"/>
      <c r="Z120" s="34"/>
      <c r="AA120" s="34"/>
      <c r="AB120" s="34"/>
      <c r="AC120" s="34"/>
      <c r="AD120" s="34"/>
      <c r="AE120" s="34"/>
    </row>
    <row r="121" spans="1:65" s="11" customFormat="1" ht="29.25" customHeight="1" x14ac:dyDescent="0.2">
      <c r="A121" s="164"/>
      <c r="B121" s="165"/>
      <c r="C121" s="166" t="s">
        <v>167</v>
      </c>
      <c r="D121" s="167" t="s">
        <v>58</v>
      </c>
      <c r="E121" s="167" t="s">
        <v>54</v>
      </c>
      <c r="F121" s="167" t="s">
        <v>55</v>
      </c>
      <c r="G121" s="167" t="s">
        <v>168</v>
      </c>
      <c r="H121" s="167" t="s">
        <v>169</v>
      </c>
      <c r="I121" s="167" t="s">
        <v>170</v>
      </c>
      <c r="J121" s="167" t="s">
        <v>160</v>
      </c>
      <c r="K121" s="168" t="s">
        <v>171</v>
      </c>
      <c r="L121" s="169"/>
      <c r="M121" s="75" t="s">
        <v>1</v>
      </c>
      <c r="N121" s="76" t="s">
        <v>37</v>
      </c>
      <c r="O121" s="76" t="s">
        <v>172</v>
      </c>
      <c r="P121" s="76" t="s">
        <v>173</v>
      </c>
      <c r="Q121" s="76" t="s">
        <v>174</v>
      </c>
      <c r="R121" s="76" t="s">
        <v>175</v>
      </c>
      <c r="S121" s="76" t="s">
        <v>176</v>
      </c>
      <c r="T121" s="77" t="s">
        <v>177</v>
      </c>
      <c r="U121" s="164"/>
      <c r="V121" s="164"/>
      <c r="W121" s="164"/>
      <c r="X121" s="164"/>
      <c r="Y121" s="164"/>
      <c r="Z121" s="164"/>
      <c r="AA121" s="164"/>
      <c r="AB121" s="164"/>
      <c r="AC121" s="164"/>
      <c r="AD121" s="164"/>
      <c r="AE121" s="164"/>
    </row>
    <row r="122" spans="1:65" s="2" customFormat="1" ht="22.9" customHeight="1" x14ac:dyDescent="0.25">
      <c r="A122" s="34"/>
      <c r="B122" s="35"/>
      <c r="C122" s="82" t="s">
        <v>178</v>
      </c>
      <c r="D122" s="36"/>
      <c r="E122" s="36"/>
      <c r="F122" s="36"/>
      <c r="G122" s="36"/>
      <c r="H122" s="36"/>
      <c r="I122" s="36"/>
      <c r="J122" s="170">
        <f>BK122</f>
        <v>0</v>
      </c>
      <c r="K122" s="36"/>
      <c r="L122" s="39"/>
      <c r="M122" s="78"/>
      <c r="N122" s="171"/>
      <c r="O122" s="79"/>
      <c r="P122" s="172">
        <f>P123</f>
        <v>0</v>
      </c>
      <c r="Q122" s="79"/>
      <c r="R122" s="172">
        <f>R123</f>
        <v>0</v>
      </c>
      <c r="S122" s="79"/>
      <c r="T122" s="173">
        <f>T123</f>
        <v>0</v>
      </c>
      <c r="U122" s="34"/>
      <c r="V122" s="34"/>
      <c r="W122" s="34"/>
      <c r="X122" s="34"/>
      <c r="Y122" s="34"/>
      <c r="Z122" s="34"/>
      <c r="AA122" s="34"/>
      <c r="AB122" s="34"/>
      <c r="AC122" s="34"/>
      <c r="AD122" s="34"/>
      <c r="AE122" s="34"/>
      <c r="AT122" s="17" t="s">
        <v>72</v>
      </c>
      <c r="AU122" s="17" t="s">
        <v>162</v>
      </c>
      <c r="BK122" s="174">
        <f>BK123</f>
        <v>0</v>
      </c>
    </row>
    <row r="123" spans="1:65" s="12" customFormat="1" ht="25.9" customHeight="1" x14ac:dyDescent="0.2">
      <c r="B123" s="175"/>
      <c r="C123" s="176"/>
      <c r="D123" s="177" t="s">
        <v>72</v>
      </c>
      <c r="E123" s="178" t="s">
        <v>212</v>
      </c>
      <c r="F123" s="178" t="s">
        <v>1106</v>
      </c>
      <c r="G123" s="176"/>
      <c r="H123" s="176"/>
      <c r="I123" s="179"/>
      <c r="J123" s="180">
        <f>BK123</f>
        <v>0</v>
      </c>
      <c r="K123" s="176"/>
      <c r="L123" s="181"/>
      <c r="M123" s="182"/>
      <c r="N123" s="183"/>
      <c r="O123" s="183"/>
      <c r="P123" s="184">
        <f>P124</f>
        <v>0</v>
      </c>
      <c r="Q123" s="183"/>
      <c r="R123" s="184">
        <f>R124</f>
        <v>0</v>
      </c>
      <c r="S123" s="183"/>
      <c r="T123" s="185">
        <f>T124</f>
        <v>0</v>
      </c>
      <c r="AR123" s="186" t="s">
        <v>198</v>
      </c>
      <c r="AT123" s="187" t="s">
        <v>72</v>
      </c>
      <c r="AU123" s="187" t="s">
        <v>73</v>
      </c>
      <c r="AY123" s="186" t="s">
        <v>181</v>
      </c>
      <c r="BK123" s="188">
        <f>BK124</f>
        <v>0</v>
      </c>
    </row>
    <row r="124" spans="1:65" s="12" customFormat="1" ht="22.9" customHeight="1" x14ac:dyDescent="0.2">
      <c r="B124" s="175"/>
      <c r="C124" s="176"/>
      <c r="D124" s="177" t="s">
        <v>72</v>
      </c>
      <c r="E124" s="189" t="s">
        <v>1107</v>
      </c>
      <c r="F124" s="189" t="s">
        <v>1108</v>
      </c>
      <c r="G124" s="176"/>
      <c r="H124" s="176"/>
      <c r="I124" s="179"/>
      <c r="J124" s="190">
        <f>BK124</f>
        <v>0</v>
      </c>
      <c r="K124" s="176"/>
      <c r="L124" s="181"/>
      <c r="M124" s="182"/>
      <c r="N124" s="183"/>
      <c r="O124" s="183"/>
      <c r="P124" s="184">
        <f>P125</f>
        <v>0</v>
      </c>
      <c r="Q124" s="183"/>
      <c r="R124" s="184">
        <f>R125</f>
        <v>0</v>
      </c>
      <c r="S124" s="183"/>
      <c r="T124" s="185">
        <f>T125</f>
        <v>0</v>
      </c>
      <c r="AR124" s="186" t="s">
        <v>198</v>
      </c>
      <c r="AT124" s="187" t="s">
        <v>72</v>
      </c>
      <c r="AU124" s="187" t="s">
        <v>81</v>
      </c>
      <c r="AY124" s="186" t="s">
        <v>181</v>
      </c>
      <c r="BK124" s="188">
        <f>BK125</f>
        <v>0</v>
      </c>
    </row>
    <row r="125" spans="1:65" s="2" customFormat="1" ht="24.2" customHeight="1" x14ac:dyDescent="0.2">
      <c r="A125" s="34"/>
      <c r="B125" s="35"/>
      <c r="C125" s="191" t="s">
        <v>81</v>
      </c>
      <c r="D125" s="191" t="s">
        <v>184</v>
      </c>
      <c r="E125" s="192" t="s">
        <v>1307</v>
      </c>
      <c r="F125" s="193" t="s">
        <v>1308</v>
      </c>
      <c r="G125" s="194" t="s">
        <v>227</v>
      </c>
      <c r="H125" s="195">
        <v>1</v>
      </c>
      <c r="I125" s="196"/>
      <c r="J125" s="197">
        <f>ROUND(I125*H125,2)</f>
        <v>0</v>
      </c>
      <c r="K125" s="193" t="s">
        <v>1400</v>
      </c>
      <c r="L125" s="39"/>
      <c r="M125" s="255" t="s">
        <v>1</v>
      </c>
      <c r="N125" s="256" t="s">
        <v>38</v>
      </c>
      <c r="O125" s="252"/>
      <c r="P125" s="253">
        <f>O125*H125</f>
        <v>0</v>
      </c>
      <c r="Q125" s="253">
        <v>0</v>
      </c>
      <c r="R125" s="253">
        <f>Q125*H125</f>
        <v>0</v>
      </c>
      <c r="S125" s="253">
        <v>0</v>
      </c>
      <c r="T125" s="254">
        <f>S125*H125</f>
        <v>0</v>
      </c>
      <c r="U125" s="34"/>
      <c r="V125" s="34"/>
      <c r="W125" s="34"/>
      <c r="X125" s="34"/>
      <c r="Y125" s="34"/>
      <c r="Z125" s="34"/>
      <c r="AA125" s="34"/>
      <c r="AB125" s="34"/>
      <c r="AC125" s="34"/>
      <c r="AD125" s="34"/>
      <c r="AE125" s="34"/>
      <c r="AR125" s="202" t="s">
        <v>81</v>
      </c>
      <c r="AT125" s="202" t="s">
        <v>184</v>
      </c>
      <c r="AU125" s="202" t="s">
        <v>83</v>
      </c>
      <c r="AY125" s="17" t="s">
        <v>181</v>
      </c>
      <c r="BE125" s="203">
        <f>IF(N125="základní",J125,0)</f>
        <v>0</v>
      </c>
      <c r="BF125" s="203">
        <f>IF(N125="snížená",J125,0)</f>
        <v>0</v>
      </c>
      <c r="BG125" s="203">
        <f>IF(N125="zákl. přenesená",J125,0)</f>
        <v>0</v>
      </c>
      <c r="BH125" s="203">
        <f>IF(N125="sníž. přenesená",J125,0)</f>
        <v>0</v>
      </c>
      <c r="BI125" s="203">
        <f>IF(N125="nulová",J125,0)</f>
        <v>0</v>
      </c>
      <c r="BJ125" s="17" t="s">
        <v>81</v>
      </c>
      <c r="BK125" s="203">
        <f>ROUND(I125*H125,2)</f>
        <v>0</v>
      </c>
      <c r="BL125" s="17" t="s">
        <v>81</v>
      </c>
      <c r="BM125" s="202" t="s">
        <v>1368</v>
      </c>
    </row>
    <row r="126" spans="1:65" s="2" customFormat="1" ht="6.95" customHeight="1" x14ac:dyDescent="0.2">
      <c r="A126" s="34"/>
      <c r="B126" s="54"/>
      <c r="C126" s="55"/>
      <c r="D126" s="55"/>
      <c r="E126" s="55"/>
      <c r="F126" s="55"/>
      <c r="G126" s="55"/>
      <c r="H126" s="55"/>
      <c r="I126" s="55"/>
      <c r="J126" s="55"/>
      <c r="K126" s="55"/>
      <c r="L126" s="39"/>
      <c r="M126" s="34"/>
      <c r="O126" s="34"/>
      <c r="P126" s="34"/>
      <c r="Q126" s="34"/>
      <c r="R126" s="34"/>
      <c r="S126" s="34"/>
      <c r="T126" s="34"/>
      <c r="U126" s="34"/>
      <c r="V126" s="34"/>
      <c r="W126" s="34"/>
      <c r="X126" s="34"/>
      <c r="Y126" s="34"/>
      <c r="Z126" s="34"/>
      <c r="AA126" s="34"/>
      <c r="AB126" s="34"/>
      <c r="AC126" s="34"/>
      <c r="AD126" s="34"/>
      <c r="AE126" s="34"/>
    </row>
  </sheetData>
  <sheetProtection algorithmName="SHA-512" hashValue="ZROPg48Np1HBy/0pFeeQwcnBS4QpuxBHrFfMPAtXa+AK+J0s9H1mba2fIiN/5jRbo9VjbF2g4nNXKlyIgfHarA==" saltValue="qNAC3hm2eFubwx11mTLpFg==" spinCount="100000" sheet="1" objects="1" scenarios="1" formatColumns="0" formatRows="0" autoFilter="0"/>
  <autoFilter ref="C121:K125" xr:uid="{00000000-0009-0000-0000-00001600000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2:BM142"/>
  <sheetViews>
    <sheetView showGridLines="0" topLeftCell="A107"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95"/>
      <c r="M2" s="295"/>
      <c r="N2" s="295"/>
      <c r="O2" s="295"/>
      <c r="P2" s="295"/>
      <c r="Q2" s="295"/>
      <c r="R2" s="295"/>
      <c r="S2" s="295"/>
      <c r="T2" s="295"/>
      <c r="U2" s="295"/>
      <c r="V2" s="295"/>
      <c r="AT2" s="17" t="s">
        <v>154</v>
      </c>
    </row>
    <row r="3" spans="1:46" s="1" customFormat="1" ht="6.95" customHeight="1" x14ac:dyDescent="0.2">
      <c r="B3" s="115"/>
      <c r="C3" s="116"/>
      <c r="D3" s="116"/>
      <c r="E3" s="116"/>
      <c r="F3" s="116"/>
      <c r="G3" s="116"/>
      <c r="H3" s="116"/>
      <c r="I3" s="116"/>
      <c r="J3" s="116"/>
      <c r="K3" s="116"/>
      <c r="L3" s="20"/>
      <c r="AT3" s="17" t="s">
        <v>83</v>
      </c>
    </row>
    <row r="4" spans="1:46" s="1" customFormat="1" ht="24.95" customHeight="1" x14ac:dyDescent="0.2">
      <c r="B4" s="20"/>
      <c r="D4" s="117" t="s">
        <v>155</v>
      </c>
      <c r="L4" s="20"/>
      <c r="M4" s="118" t="s">
        <v>10</v>
      </c>
      <c r="AT4" s="17" t="s">
        <v>4</v>
      </c>
    </row>
    <row r="5" spans="1:46" s="1" customFormat="1" ht="6.95" customHeight="1" x14ac:dyDescent="0.2">
      <c r="B5" s="20"/>
      <c r="L5" s="20"/>
    </row>
    <row r="6" spans="1:46" s="1" customFormat="1" ht="12" customHeight="1" x14ac:dyDescent="0.2">
      <c r="B6" s="20"/>
      <c r="D6" s="119" t="s">
        <v>16</v>
      </c>
      <c r="L6" s="20"/>
    </row>
    <row r="7" spans="1:46" s="1" customFormat="1" ht="16.5" customHeight="1" x14ac:dyDescent="0.2">
      <c r="B7" s="20"/>
      <c r="E7" s="311" t="str">
        <f>'Rekapitulace stavby'!K6</f>
        <v>16 -Oprava trati v úseku Praha Smíchov - Beroun Závodí</v>
      </c>
      <c r="F7" s="312"/>
      <c r="G7" s="312"/>
      <c r="H7" s="312"/>
      <c r="L7" s="20"/>
    </row>
    <row r="8" spans="1:46" s="2" customFormat="1" ht="12" customHeight="1" x14ac:dyDescent="0.2">
      <c r="A8" s="34"/>
      <c r="B8" s="39"/>
      <c r="C8" s="34"/>
      <c r="D8" s="119" t="s">
        <v>156</v>
      </c>
      <c r="E8" s="34"/>
      <c r="F8" s="34"/>
      <c r="G8" s="34"/>
      <c r="H8" s="34"/>
      <c r="I8" s="34"/>
      <c r="J8" s="34"/>
      <c r="K8" s="34"/>
      <c r="L8" s="51"/>
      <c r="S8" s="34"/>
      <c r="T8" s="34"/>
      <c r="U8" s="34"/>
      <c r="V8" s="34"/>
      <c r="W8" s="34"/>
      <c r="X8" s="34"/>
      <c r="Y8" s="34"/>
      <c r="Z8" s="34"/>
      <c r="AA8" s="34"/>
      <c r="AB8" s="34"/>
      <c r="AC8" s="34"/>
      <c r="AD8" s="34"/>
      <c r="AE8" s="34"/>
    </row>
    <row r="9" spans="1:46" s="2" customFormat="1" ht="16.5" customHeight="1" x14ac:dyDescent="0.2">
      <c r="A9" s="34"/>
      <c r="B9" s="39"/>
      <c r="C9" s="34"/>
      <c r="D9" s="34"/>
      <c r="E9" s="313" t="s">
        <v>1369</v>
      </c>
      <c r="F9" s="314"/>
      <c r="G9" s="314"/>
      <c r="H9" s="314"/>
      <c r="I9" s="34"/>
      <c r="J9" s="34"/>
      <c r="K9" s="34"/>
      <c r="L9" s="51"/>
      <c r="S9" s="34"/>
      <c r="T9" s="34"/>
      <c r="U9" s="34"/>
      <c r="V9" s="34"/>
      <c r="W9" s="34"/>
      <c r="X9" s="34"/>
      <c r="Y9" s="34"/>
      <c r="Z9" s="34"/>
      <c r="AA9" s="34"/>
      <c r="AB9" s="34"/>
      <c r="AC9" s="34"/>
      <c r="AD9" s="34"/>
      <c r="AE9" s="34"/>
    </row>
    <row r="10" spans="1:46" s="2" customFormat="1" x14ac:dyDescent="0.2">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x14ac:dyDescent="0.2">
      <c r="A11" s="34"/>
      <c r="B11" s="39"/>
      <c r="C11" s="34"/>
      <c r="D11" s="119" t="s">
        <v>18</v>
      </c>
      <c r="E11" s="34"/>
      <c r="F11" s="110" t="s">
        <v>1</v>
      </c>
      <c r="G11" s="34"/>
      <c r="H11" s="34"/>
      <c r="I11" s="119" t="s">
        <v>19</v>
      </c>
      <c r="J11" s="110" t="s">
        <v>1</v>
      </c>
      <c r="K11" s="34"/>
      <c r="L11" s="51"/>
      <c r="S11" s="34"/>
      <c r="T11" s="34"/>
      <c r="U11" s="34"/>
      <c r="V11" s="34"/>
      <c r="W11" s="34"/>
      <c r="X11" s="34"/>
      <c r="Y11" s="34"/>
      <c r="Z11" s="34"/>
      <c r="AA11" s="34"/>
      <c r="AB11" s="34"/>
      <c r="AC11" s="34"/>
      <c r="AD11" s="34"/>
      <c r="AE11" s="34"/>
    </row>
    <row r="12" spans="1:46" s="2" customFormat="1" ht="12" customHeight="1" x14ac:dyDescent="0.2">
      <c r="A12" s="34"/>
      <c r="B12" s="39"/>
      <c r="C12" s="34"/>
      <c r="D12" s="119" t="s">
        <v>20</v>
      </c>
      <c r="E12" s="34"/>
      <c r="F12" s="110" t="s">
        <v>21</v>
      </c>
      <c r="G12" s="34"/>
      <c r="H12" s="34"/>
      <c r="I12" s="119" t="s">
        <v>22</v>
      </c>
      <c r="J12" s="120" t="str">
        <f>'Rekapitulace stavby'!AN8</f>
        <v>4. 4. 2022</v>
      </c>
      <c r="K12" s="34"/>
      <c r="L12" s="51"/>
      <c r="S12" s="34"/>
      <c r="T12" s="34"/>
      <c r="U12" s="34"/>
      <c r="V12" s="34"/>
      <c r="W12" s="34"/>
      <c r="X12" s="34"/>
      <c r="Y12" s="34"/>
      <c r="Z12" s="34"/>
      <c r="AA12" s="34"/>
      <c r="AB12" s="34"/>
      <c r="AC12" s="34"/>
      <c r="AD12" s="34"/>
      <c r="AE12" s="34"/>
    </row>
    <row r="13" spans="1:46" s="2" customFormat="1" ht="10.9" customHeight="1" x14ac:dyDescent="0.2">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x14ac:dyDescent="0.2">
      <c r="A14" s="34"/>
      <c r="B14" s="39"/>
      <c r="C14" s="34"/>
      <c r="D14" s="119" t="s">
        <v>24</v>
      </c>
      <c r="E14" s="34"/>
      <c r="F14" s="34"/>
      <c r="G14" s="34"/>
      <c r="H14" s="34"/>
      <c r="I14" s="119" t="s">
        <v>25</v>
      </c>
      <c r="J14" s="110" t="str">
        <f>IF('Rekapitulace stavby'!AN10="","",'Rekapitulace stavby'!AN10)</f>
        <v/>
      </c>
      <c r="K14" s="34"/>
      <c r="L14" s="51"/>
      <c r="S14" s="34"/>
      <c r="T14" s="34"/>
      <c r="U14" s="34"/>
      <c r="V14" s="34"/>
      <c r="W14" s="34"/>
      <c r="X14" s="34"/>
      <c r="Y14" s="34"/>
      <c r="Z14" s="34"/>
      <c r="AA14" s="34"/>
      <c r="AB14" s="34"/>
      <c r="AC14" s="34"/>
      <c r="AD14" s="34"/>
      <c r="AE14" s="34"/>
    </row>
    <row r="15" spans="1:46" s="2" customFormat="1" ht="18" customHeight="1" x14ac:dyDescent="0.2">
      <c r="A15" s="34"/>
      <c r="B15" s="39"/>
      <c r="C15" s="34"/>
      <c r="D15" s="34"/>
      <c r="E15" s="110" t="str">
        <f>IF('Rekapitulace stavby'!E11="","",'Rekapitulace stavby'!E11)</f>
        <v xml:space="preserve"> </v>
      </c>
      <c r="F15" s="34"/>
      <c r="G15" s="34"/>
      <c r="H15" s="34"/>
      <c r="I15" s="119" t="s">
        <v>26</v>
      </c>
      <c r="J15" s="110" t="str">
        <f>IF('Rekapitulace stavby'!AN11="","",'Rekapitulace stavby'!AN11)</f>
        <v/>
      </c>
      <c r="K15" s="34"/>
      <c r="L15" s="51"/>
      <c r="S15" s="34"/>
      <c r="T15" s="34"/>
      <c r="U15" s="34"/>
      <c r="V15" s="34"/>
      <c r="W15" s="34"/>
      <c r="X15" s="34"/>
      <c r="Y15" s="34"/>
      <c r="Z15" s="34"/>
      <c r="AA15" s="34"/>
      <c r="AB15" s="34"/>
      <c r="AC15" s="34"/>
      <c r="AD15" s="34"/>
      <c r="AE15" s="34"/>
    </row>
    <row r="16" spans="1:46" s="2" customFormat="1" ht="6.95" customHeight="1" x14ac:dyDescent="0.2">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x14ac:dyDescent="0.2">
      <c r="A17" s="34"/>
      <c r="B17" s="39"/>
      <c r="C17" s="34"/>
      <c r="D17" s="119" t="s">
        <v>27</v>
      </c>
      <c r="E17" s="34"/>
      <c r="F17" s="34"/>
      <c r="G17" s="34"/>
      <c r="H17" s="34"/>
      <c r="I17" s="119"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x14ac:dyDescent="0.2">
      <c r="A18" s="34"/>
      <c r="B18" s="39"/>
      <c r="C18" s="34"/>
      <c r="D18" s="34"/>
      <c r="E18" s="315" t="str">
        <f>'Rekapitulace stavby'!E14</f>
        <v>Vyplň údaj</v>
      </c>
      <c r="F18" s="316"/>
      <c r="G18" s="316"/>
      <c r="H18" s="316"/>
      <c r="I18" s="119" t="s">
        <v>26</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x14ac:dyDescent="0.2">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x14ac:dyDescent="0.2">
      <c r="A20" s="34"/>
      <c r="B20" s="39"/>
      <c r="C20" s="34"/>
      <c r="D20" s="119" t="s">
        <v>29</v>
      </c>
      <c r="E20" s="34"/>
      <c r="F20" s="34"/>
      <c r="G20" s="34"/>
      <c r="H20" s="34"/>
      <c r="I20" s="119" t="s">
        <v>25</v>
      </c>
      <c r="J20" s="110"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x14ac:dyDescent="0.2">
      <c r="A21" s="34"/>
      <c r="B21" s="39"/>
      <c r="C21" s="34"/>
      <c r="D21" s="34"/>
      <c r="E21" s="110" t="str">
        <f>IF('Rekapitulace stavby'!E17="","",'Rekapitulace stavby'!E17)</f>
        <v xml:space="preserve"> </v>
      </c>
      <c r="F21" s="34"/>
      <c r="G21" s="34"/>
      <c r="H21" s="34"/>
      <c r="I21" s="119" t="s">
        <v>26</v>
      </c>
      <c r="J21" s="110" t="str">
        <f>IF('Rekapitulace stavby'!AN17="","",'Rekapitulace stavby'!AN17)</f>
        <v/>
      </c>
      <c r="K21" s="34"/>
      <c r="L21" s="51"/>
      <c r="S21" s="34"/>
      <c r="T21" s="34"/>
      <c r="U21" s="34"/>
      <c r="V21" s="34"/>
      <c r="W21" s="34"/>
      <c r="X21" s="34"/>
      <c r="Y21" s="34"/>
      <c r="Z21" s="34"/>
      <c r="AA21" s="34"/>
      <c r="AB21" s="34"/>
      <c r="AC21" s="34"/>
      <c r="AD21" s="34"/>
      <c r="AE21" s="34"/>
    </row>
    <row r="22" spans="1:31" s="2" customFormat="1" ht="6.95" customHeight="1" x14ac:dyDescent="0.2">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x14ac:dyDescent="0.2">
      <c r="A23" s="34"/>
      <c r="B23" s="39"/>
      <c r="C23" s="34"/>
      <c r="D23" s="119" t="s">
        <v>31</v>
      </c>
      <c r="E23" s="34"/>
      <c r="F23" s="34"/>
      <c r="G23" s="34"/>
      <c r="H23" s="34"/>
      <c r="I23" s="119" t="s">
        <v>25</v>
      </c>
      <c r="J23" s="110"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x14ac:dyDescent="0.2">
      <c r="A24" s="34"/>
      <c r="B24" s="39"/>
      <c r="C24" s="34"/>
      <c r="D24" s="34"/>
      <c r="E24" s="110" t="str">
        <f>IF('Rekapitulace stavby'!E20="","",'Rekapitulace stavby'!E20)</f>
        <v xml:space="preserve"> </v>
      </c>
      <c r="F24" s="34"/>
      <c r="G24" s="34"/>
      <c r="H24" s="34"/>
      <c r="I24" s="119" t="s">
        <v>26</v>
      </c>
      <c r="J24" s="110" t="str">
        <f>IF('Rekapitulace stavby'!AN20="","",'Rekapitulace stavby'!AN20)</f>
        <v/>
      </c>
      <c r="K24" s="34"/>
      <c r="L24" s="51"/>
      <c r="S24" s="34"/>
      <c r="T24" s="34"/>
      <c r="U24" s="34"/>
      <c r="V24" s="34"/>
      <c r="W24" s="34"/>
      <c r="X24" s="34"/>
      <c r="Y24" s="34"/>
      <c r="Z24" s="34"/>
      <c r="AA24" s="34"/>
      <c r="AB24" s="34"/>
      <c r="AC24" s="34"/>
      <c r="AD24" s="34"/>
      <c r="AE24" s="34"/>
    </row>
    <row r="25" spans="1:31" s="2" customFormat="1" ht="6.95" customHeight="1" x14ac:dyDescent="0.2">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x14ac:dyDescent="0.2">
      <c r="A26" s="34"/>
      <c r="B26" s="39"/>
      <c r="C26" s="34"/>
      <c r="D26" s="119" t="s">
        <v>32</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x14ac:dyDescent="0.2">
      <c r="A27" s="121"/>
      <c r="B27" s="122"/>
      <c r="C27" s="121"/>
      <c r="D27" s="121"/>
      <c r="E27" s="317" t="s">
        <v>1</v>
      </c>
      <c r="F27" s="317"/>
      <c r="G27" s="317"/>
      <c r="H27" s="317"/>
      <c r="I27" s="121"/>
      <c r="J27" s="121"/>
      <c r="K27" s="121"/>
      <c r="L27" s="123"/>
      <c r="S27" s="121"/>
      <c r="T27" s="121"/>
      <c r="U27" s="121"/>
      <c r="V27" s="121"/>
      <c r="W27" s="121"/>
      <c r="X27" s="121"/>
      <c r="Y27" s="121"/>
      <c r="Z27" s="121"/>
      <c r="AA27" s="121"/>
      <c r="AB27" s="121"/>
      <c r="AC27" s="121"/>
      <c r="AD27" s="121"/>
      <c r="AE27" s="121"/>
    </row>
    <row r="28" spans="1:31" s="2" customFormat="1" ht="6.95" customHeight="1" x14ac:dyDescent="0.2">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x14ac:dyDescent="0.2">
      <c r="A29" s="34"/>
      <c r="B29" s="39"/>
      <c r="C29" s="34"/>
      <c r="D29" s="124"/>
      <c r="E29" s="124"/>
      <c r="F29" s="124"/>
      <c r="G29" s="124"/>
      <c r="H29" s="124"/>
      <c r="I29" s="124"/>
      <c r="J29" s="124"/>
      <c r="K29" s="124"/>
      <c r="L29" s="51"/>
      <c r="S29" s="34"/>
      <c r="T29" s="34"/>
      <c r="U29" s="34"/>
      <c r="V29" s="34"/>
      <c r="W29" s="34"/>
      <c r="X29" s="34"/>
      <c r="Y29" s="34"/>
      <c r="Z29" s="34"/>
      <c r="AA29" s="34"/>
      <c r="AB29" s="34"/>
      <c r="AC29" s="34"/>
      <c r="AD29" s="34"/>
      <c r="AE29" s="34"/>
    </row>
    <row r="30" spans="1:31" s="2" customFormat="1" ht="25.35" customHeight="1" x14ac:dyDescent="0.2">
      <c r="A30" s="34"/>
      <c r="B30" s="39"/>
      <c r="C30" s="34"/>
      <c r="D30" s="125" t="s">
        <v>33</v>
      </c>
      <c r="E30" s="34"/>
      <c r="F30" s="34"/>
      <c r="G30" s="34"/>
      <c r="H30" s="34"/>
      <c r="I30" s="34"/>
      <c r="J30" s="126">
        <f>ROUND(J117, 2)</f>
        <v>0</v>
      </c>
      <c r="K30" s="34"/>
      <c r="L30" s="51"/>
      <c r="S30" s="34"/>
      <c r="T30" s="34"/>
      <c r="U30" s="34"/>
      <c r="V30" s="34"/>
      <c r="W30" s="34"/>
      <c r="X30" s="34"/>
      <c r="Y30" s="34"/>
      <c r="Z30" s="34"/>
      <c r="AA30" s="34"/>
      <c r="AB30" s="34"/>
      <c r="AC30" s="34"/>
      <c r="AD30" s="34"/>
      <c r="AE30" s="34"/>
    </row>
    <row r="31" spans="1:31" s="2" customFormat="1" ht="6.95" customHeight="1" x14ac:dyDescent="0.2">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14.45" customHeight="1" x14ac:dyDescent="0.2">
      <c r="A32" s="34"/>
      <c r="B32" s="39"/>
      <c r="C32" s="34"/>
      <c r="D32" s="34"/>
      <c r="E32" s="34"/>
      <c r="F32" s="127" t="s">
        <v>35</v>
      </c>
      <c r="G32" s="34"/>
      <c r="H32" s="34"/>
      <c r="I32" s="127" t="s">
        <v>34</v>
      </c>
      <c r="J32" s="127" t="s">
        <v>36</v>
      </c>
      <c r="K32" s="34"/>
      <c r="L32" s="51"/>
      <c r="S32" s="34"/>
      <c r="T32" s="34"/>
      <c r="U32" s="34"/>
      <c r="V32" s="34"/>
      <c r="W32" s="34"/>
      <c r="X32" s="34"/>
      <c r="Y32" s="34"/>
      <c r="Z32" s="34"/>
      <c r="AA32" s="34"/>
      <c r="AB32" s="34"/>
      <c r="AC32" s="34"/>
      <c r="AD32" s="34"/>
      <c r="AE32" s="34"/>
    </row>
    <row r="33" spans="1:31" s="2" customFormat="1" ht="14.45" customHeight="1" x14ac:dyDescent="0.2">
      <c r="A33" s="34"/>
      <c r="B33" s="39"/>
      <c r="C33" s="34"/>
      <c r="D33" s="128" t="s">
        <v>37</v>
      </c>
      <c r="E33" s="119" t="s">
        <v>38</v>
      </c>
      <c r="F33" s="129">
        <f>ROUND((SUM(BE117:BE141)),  2)</f>
        <v>0</v>
      </c>
      <c r="G33" s="34"/>
      <c r="H33" s="34"/>
      <c r="I33" s="130">
        <v>0.21</v>
      </c>
      <c r="J33" s="129">
        <f>ROUND(((SUM(BE117:BE141))*I33),  2)</f>
        <v>0</v>
      </c>
      <c r="K33" s="34"/>
      <c r="L33" s="51"/>
      <c r="S33" s="34"/>
      <c r="T33" s="34"/>
      <c r="U33" s="34"/>
      <c r="V33" s="34"/>
      <c r="W33" s="34"/>
      <c r="X33" s="34"/>
      <c r="Y33" s="34"/>
      <c r="Z33" s="34"/>
      <c r="AA33" s="34"/>
      <c r="AB33" s="34"/>
      <c r="AC33" s="34"/>
      <c r="AD33" s="34"/>
      <c r="AE33" s="34"/>
    </row>
    <row r="34" spans="1:31" s="2" customFormat="1" ht="14.45" customHeight="1" x14ac:dyDescent="0.2">
      <c r="A34" s="34"/>
      <c r="B34" s="39"/>
      <c r="C34" s="34"/>
      <c r="D34" s="34"/>
      <c r="E34" s="119" t="s">
        <v>39</v>
      </c>
      <c r="F34" s="129">
        <f>ROUND((SUM(BF117:BF141)),  2)</f>
        <v>0</v>
      </c>
      <c r="G34" s="34"/>
      <c r="H34" s="34"/>
      <c r="I34" s="130">
        <v>0.15</v>
      </c>
      <c r="J34" s="129">
        <f>ROUND(((SUM(BF117:BF141))*I34),  2)</f>
        <v>0</v>
      </c>
      <c r="K34" s="34"/>
      <c r="L34" s="51"/>
      <c r="S34" s="34"/>
      <c r="T34" s="34"/>
      <c r="U34" s="34"/>
      <c r="V34" s="34"/>
      <c r="W34" s="34"/>
      <c r="X34" s="34"/>
      <c r="Y34" s="34"/>
      <c r="Z34" s="34"/>
      <c r="AA34" s="34"/>
      <c r="AB34" s="34"/>
      <c r="AC34" s="34"/>
      <c r="AD34" s="34"/>
      <c r="AE34" s="34"/>
    </row>
    <row r="35" spans="1:31" s="2" customFormat="1" ht="14.45" hidden="1" customHeight="1" x14ac:dyDescent="0.2">
      <c r="A35" s="34"/>
      <c r="B35" s="39"/>
      <c r="C35" s="34"/>
      <c r="D35" s="34"/>
      <c r="E35" s="119" t="s">
        <v>40</v>
      </c>
      <c r="F35" s="129">
        <f>ROUND((SUM(BG117:BG141)),  2)</f>
        <v>0</v>
      </c>
      <c r="G35" s="34"/>
      <c r="H35" s="34"/>
      <c r="I35" s="130">
        <v>0.21</v>
      </c>
      <c r="J35" s="129">
        <f>0</f>
        <v>0</v>
      </c>
      <c r="K35" s="34"/>
      <c r="L35" s="51"/>
      <c r="S35" s="34"/>
      <c r="T35" s="34"/>
      <c r="U35" s="34"/>
      <c r="V35" s="34"/>
      <c r="W35" s="34"/>
      <c r="X35" s="34"/>
      <c r="Y35" s="34"/>
      <c r="Z35" s="34"/>
      <c r="AA35" s="34"/>
      <c r="AB35" s="34"/>
      <c r="AC35" s="34"/>
      <c r="AD35" s="34"/>
      <c r="AE35" s="34"/>
    </row>
    <row r="36" spans="1:31" s="2" customFormat="1" ht="14.45" hidden="1" customHeight="1" x14ac:dyDescent="0.2">
      <c r="A36" s="34"/>
      <c r="B36" s="39"/>
      <c r="C36" s="34"/>
      <c r="D36" s="34"/>
      <c r="E36" s="119" t="s">
        <v>41</v>
      </c>
      <c r="F36" s="129">
        <f>ROUND((SUM(BH117:BH141)),  2)</f>
        <v>0</v>
      </c>
      <c r="G36" s="34"/>
      <c r="H36" s="34"/>
      <c r="I36" s="130">
        <v>0.15</v>
      </c>
      <c r="J36" s="129">
        <f>0</f>
        <v>0</v>
      </c>
      <c r="K36" s="34"/>
      <c r="L36" s="51"/>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9" t="s">
        <v>42</v>
      </c>
      <c r="F37" s="129">
        <f>ROUND((SUM(BI117:BI141)),  2)</f>
        <v>0</v>
      </c>
      <c r="G37" s="34"/>
      <c r="H37" s="34"/>
      <c r="I37" s="130">
        <v>0</v>
      </c>
      <c r="J37" s="129">
        <f>0</f>
        <v>0</v>
      </c>
      <c r="K37" s="34"/>
      <c r="L37" s="51"/>
      <c r="S37" s="34"/>
      <c r="T37" s="34"/>
      <c r="U37" s="34"/>
      <c r="V37" s="34"/>
      <c r="W37" s="34"/>
      <c r="X37" s="34"/>
      <c r="Y37" s="34"/>
      <c r="Z37" s="34"/>
      <c r="AA37" s="34"/>
      <c r="AB37" s="34"/>
      <c r="AC37" s="34"/>
      <c r="AD37" s="34"/>
      <c r="AE37" s="34"/>
    </row>
    <row r="38" spans="1:31" s="2" customFormat="1" ht="6.95" customHeight="1" x14ac:dyDescent="0.2">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x14ac:dyDescent="0.2">
      <c r="A39" s="34"/>
      <c r="B39" s="39"/>
      <c r="C39" s="131"/>
      <c r="D39" s="132" t="s">
        <v>43</v>
      </c>
      <c r="E39" s="133"/>
      <c r="F39" s="133"/>
      <c r="G39" s="134" t="s">
        <v>44</v>
      </c>
      <c r="H39" s="135" t="s">
        <v>45</v>
      </c>
      <c r="I39" s="133"/>
      <c r="J39" s="136">
        <f>SUM(J30:J37)</f>
        <v>0</v>
      </c>
      <c r="K39" s="137"/>
      <c r="L39" s="51"/>
      <c r="S39" s="34"/>
      <c r="T39" s="34"/>
      <c r="U39" s="34"/>
      <c r="V39" s="34"/>
      <c r="W39" s="34"/>
      <c r="X39" s="34"/>
      <c r="Y39" s="34"/>
      <c r="Z39" s="34"/>
      <c r="AA39" s="34"/>
      <c r="AB39" s="34"/>
      <c r="AC39" s="34"/>
      <c r="AD39" s="34"/>
      <c r="AE39" s="34"/>
    </row>
    <row r="40" spans="1:31" s="2" customFormat="1" ht="14.45"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x14ac:dyDescent="0.2">
      <c r="B41" s="20"/>
      <c r="L41" s="20"/>
    </row>
    <row r="42" spans="1:31" s="1" customFormat="1" ht="14.45" customHeight="1" x14ac:dyDescent="0.2">
      <c r="B42" s="20"/>
      <c r="L42" s="20"/>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51"/>
      <c r="D50" s="138" t="s">
        <v>46</v>
      </c>
      <c r="E50" s="139"/>
      <c r="F50" s="139"/>
      <c r="G50" s="138" t="s">
        <v>47</v>
      </c>
      <c r="H50" s="139"/>
      <c r="I50" s="139"/>
      <c r="J50" s="139"/>
      <c r="K50" s="139"/>
      <c r="L50" s="51"/>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34"/>
      <c r="B61" s="39"/>
      <c r="C61" s="34"/>
      <c r="D61" s="140" t="s">
        <v>48</v>
      </c>
      <c r="E61" s="141"/>
      <c r="F61" s="142" t="s">
        <v>49</v>
      </c>
      <c r="G61" s="140" t="s">
        <v>48</v>
      </c>
      <c r="H61" s="141"/>
      <c r="I61" s="141"/>
      <c r="J61" s="143" t="s">
        <v>49</v>
      </c>
      <c r="K61" s="141"/>
      <c r="L61" s="51"/>
      <c r="S61" s="34"/>
      <c r="T61" s="34"/>
      <c r="U61" s="34"/>
      <c r="V61" s="34"/>
      <c r="W61" s="34"/>
      <c r="X61" s="34"/>
      <c r="Y61" s="34"/>
      <c r="Z61" s="34"/>
      <c r="AA61" s="34"/>
      <c r="AB61" s="34"/>
      <c r="AC61" s="34"/>
      <c r="AD61" s="34"/>
      <c r="AE61" s="34"/>
    </row>
    <row r="62" spans="1:31" x14ac:dyDescent="0.2">
      <c r="B62" s="20"/>
      <c r="L62" s="20"/>
    </row>
    <row r="63" spans="1:31" x14ac:dyDescent="0.2">
      <c r="B63" s="20"/>
      <c r="L63" s="20"/>
    </row>
    <row r="64" spans="1:31" x14ac:dyDescent="0.2">
      <c r="B64" s="20"/>
      <c r="L64" s="20"/>
    </row>
    <row r="65" spans="1:31" s="2" customFormat="1" ht="12.75" x14ac:dyDescent="0.2">
      <c r="A65" s="34"/>
      <c r="B65" s="39"/>
      <c r="C65" s="34"/>
      <c r="D65" s="138" t="s">
        <v>50</v>
      </c>
      <c r="E65" s="144"/>
      <c r="F65" s="144"/>
      <c r="G65" s="138" t="s">
        <v>51</v>
      </c>
      <c r="H65" s="144"/>
      <c r="I65" s="144"/>
      <c r="J65" s="144"/>
      <c r="K65" s="144"/>
      <c r="L65" s="51"/>
      <c r="S65" s="34"/>
      <c r="T65" s="34"/>
      <c r="U65" s="34"/>
      <c r="V65" s="34"/>
      <c r="W65" s="34"/>
      <c r="X65" s="34"/>
      <c r="Y65" s="34"/>
      <c r="Z65" s="34"/>
      <c r="AA65" s="34"/>
      <c r="AB65" s="34"/>
      <c r="AC65" s="34"/>
      <c r="AD65" s="34"/>
      <c r="AE65" s="34"/>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34"/>
      <c r="B76" s="39"/>
      <c r="C76" s="34"/>
      <c r="D76" s="140" t="s">
        <v>48</v>
      </c>
      <c r="E76" s="141"/>
      <c r="F76" s="142" t="s">
        <v>49</v>
      </c>
      <c r="G76" s="140" t="s">
        <v>48</v>
      </c>
      <c r="H76" s="141"/>
      <c r="I76" s="141"/>
      <c r="J76" s="143" t="s">
        <v>49</v>
      </c>
      <c r="K76" s="141"/>
      <c r="L76" s="51"/>
      <c r="S76" s="34"/>
      <c r="T76" s="34"/>
      <c r="U76" s="34"/>
      <c r="V76" s="34"/>
      <c r="W76" s="34"/>
      <c r="X76" s="34"/>
      <c r="Y76" s="34"/>
      <c r="Z76" s="34"/>
      <c r="AA76" s="34"/>
      <c r="AB76" s="34"/>
      <c r="AC76" s="34"/>
      <c r="AD76" s="34"/>
      <c r="AE76" s="34"/>
    </row>
    <row r="77" spans="1:31" s="2" customFormat="1" ht="14.45" customHeight="1" x14ac:dyDescent="0.2">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47" s="2" customFormat="1" ht="6.95" customHeight="1" x14ac:dyDescent="0.2">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47" s="2" customFormat="1" ht="24.95" customHeight="1" x14ac:dyDescent="0.2">
      <c r="A82" s="34"/>
      <c r="B82" s="35"/>
      <c r="C82" s="23" t="s">
        <v>158</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x14ac:dyDescent="0.2">
      <c r="A85" s="34"/>
      <c r="B85" s="35"/>
      <c r="C85" s="36"/>
      <c r="D85" s="36"/>
      <c r="E85" s="309" t="str">
        <f>E7</f>
        <v>16 -Oprava trati v úseku Praha Smíchov - Beroun Závodí</v>
      </c>
      <c r="F85" s="310"/>
      <c r="G85" s="310"/>
      <c r="H85" s="310"/>
      <c r="I85" s="36"/>
      <c r="J85" s="36"/>
      <c r="K85" s="36"/>
      <c r="L85" s="51"/>
      <c r="S85" s="34"/>
      <c r="T85" s="34"/>
      <c r="U85" s="34"/>
      <c r="V85" s="34"/>
      <c r="W85" s="34"/>
      <c r="X85" s="34"/>
      <c r="Y85" s="34"/>
      <c r="Z85" s="34"/>
      <c r="AA85" s="34"/>
      <c r="AB85" s="34"/>
      <c r="AC85" s="34"/>
      <c r="AD85" s="34"/>
      <c r="AE85" s="34"/>
    </row>
    <row r="86" spans="1:47" s="2" customFormat="1" ht="12" customHeight="1" x14ac:dyDescent="0.2">
      <c r="A86" s="34"/>
      <c r="B86" s="35"/>
      <c r="C86" s="29" t="s">
        <v>156</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x14ac:dyDescent="0.2">
      <c r="A87" s="34"/>
      <c r="B87" s="35"/>
      <c r="C87" s="36"/>
      <c r="D87" s="36"/>
      <c r="E87" s="270" t="str">
        <f>E9</f>
        <v>SO 06 - VRN</v>
      </c>
      <c r="F87" s="308"/>
      <c r="G87" s="308"/>
      <c r="H87" s="308"/>
      <c r="I87" s="36"/>
      <c r="J87" s="36"/>
      <c r="K87" s="36"/>
      <c r="L87" s="51"/>
      <c r="S87" s="34"/>
      <c r="T87" s="34"/>
      <c r="U87" s="34"/>
      <c r="V87" s="34"/>
      <c r="W87" s="34"/>
      <c r="X87" s="34"/>
      <c r="Y87" s="34"/>
      <c r="Z87" s="34"/>
      <c r="AA87" s="34"/>
      <c r="AB87" s="34"/>
      <c r="AC87" s="34"/>
      <c r="AD87" s="34"/>
      <c r="AE87" s="34"/>
    </row>
    <row r="88" spans="1:47" s="2" customFormat="1" ht="6.95" customHeight="1" x14ac:dyDescent="0.2">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x14ac:dyDescent="0.2">
      <c r="A89" s="34"/>
      <c r="B89" s="35"/>
      <c r="C89" s="29" t="s">
        <v>20</v>
      </c>
      <c r="D89" s="36"/>
      <c r="E89" s="36"/>
      <c r="F89" s="27" t="str">
        <f>F12</f>
        <v xml:space="preserve"> </v>
      </c>
      <c r="G89" s="36"/>
      <c r="H89" s="36"/>
      <c r="I89" s="29" t="s">
        <v>22</v>
      </c>
      <c r="J89" s="66" t="str">
        <f>IF(J12="","",J12)</f>
        <v>4. 4. 2022</v>
      </c>
      <c r="K89" s="36"/>
      <c r="L89" s="51"/>
      <c r="S89" s="34"/>
      <c r="T89" s="34"/>
      <c r="U89" s="34"/>
      <c r="V89" s="34"/>
      <c r="W89" s="34"/>
      <c r="X89" s="34"/>
      <c r="Y89" s="34"/>
      <c r="Z89" s="34"/>
      <c r="AA89" s="34"/>
      <c r="AB89" s="34"/>
      <c r="AC89" s="34"/>
      <c r="AD89" s="34"/>
      <c r="AE89" s="34"/>
    </row>
    <row r="90" spans="1:47" s="2" customFormat="1" ht="6.95"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x14ac:dyDescent="0.2">
      <c r="A91" s="34"/>
      <c r="B91" s="35"/>
      <c r="C91" s="29" t="s">
        <v>24</v>
      </c>
      <c r="D91" s="36"/>
      <c r="E91" s="36"/>
      <c r="F91" s="27" t="str">
        <f>E15</f>
        <v xml:space="preserve"> </v>
      </c>
      <c r="G91" s="36"/>
      <c r="H91" s="36"/>
      <c r="I91" s="29" t="s">
        <v>29</v>
      </c>
      <c r="J91" s="32" t="str">
        <f>E21</f>
        <v xml:space="preserve"> </v>
      </c>
      <c r="K91" s="36"/>
      <c r="L91" s="51"/>
      <c r="S91" s="34"/>
      <c r="T91" s="34"/>
      <c r="U91" s="34"/>
      <c r="V91" s="34"/>
      <c r="W91" s="34"/>
      <c r="X91" s="34"/>
      <c r="Y91" s="34"/>
      <c r="Z91" s="34"/>
      <c r="AA91" s="34"/>
      <c r="AB91" s="34"/>
      <c r="AC91" s="34"/>
      <c r="AD91" s="34"/>
      <c r="AE91" s="34"/>
    </row>
    <row r="92" spans="1:47" s="2" customFormat="1" ht="15.2" customHeight="1" x14ac:dyDescent="0.2">
      <c r="A92" s="34"/>
      <c r="B92" s="35"/>
      <c r="C92" s="29" t="s">
        <v>27</v>
      </c>
      <c r="D92" s="36"/>
      <c r="E92" s="36"/>
      <c r="F92" s="27" t="str">
        <f>IF(E18="","",E18)</f>
        <v>Vyplň údaj</v>
      </c>
      <c r="G92" s="36"/>
      <c r="H92" s="36"/>
      <c r="I92" s="29" t="s">
        <v>31</v>
      </c>
      <c r="J92" s="32" t="str">
        <f>E24</f>
        <v xml:space="preserve"> </v>
      </c>
      <c r="K92" s="36"/>
      <c r="L92" s="51"/>
      <c r="S92" s="34"/>
      <c r="T92" s="34"/>
      <c r="U92" s="34"/>
      <c r="V92" s="34"/>
      <c r="W92" s="34"/>
      <c r="X92" s="34"/>
      <c r="Y92" s="34"/>
      <c r="Z92" s="34"/>
      <c r="AA92" s="34"/>
      <c r="AB92" s="34"/>
      <c r="AC92" s="34"/>
      <c r="AD92" s="34"/>
      <c r="AE92" s="34"/>
    </row>
    <row r="93" spans="1:47" s="2" customFormat="1" ht="10.35" customHeight="1" x14ac:dyDescent="0.2">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x14ac:dyDescent="0.2">
      <c r="A94" s="34"/>
      <c r="B94" s="35"/>
      <c r="C94" s="149" t="s">
        <v>159</v>
      </c>
      <c r="D94" s="150"/>
      <c r="E94" s="150"/>
      <c r="F94" s="150"/>
      <c r="G94" s="150"/>
      <c r="H94" s="150"/>
      <c r="I94" s="150"/>
      <c r="J94" s="151" t="s">
        <v>160</v>
      </c>
      <c r="K94" s="150"/>
      <c r="L94" s="51"/>
      <c r="S94" s="34"/>
      <c r="T94" s="34"/>
      <c r="U94" s="34"/>
      <c r="V94" s="34"/>
      <c r="W94" s="34"/>
      <c r="X94" s="34"/>
      <c r="Y94" s="34"/>
      <c r="Z94" s="34"/>
      <c r="AA94" s="34"/>
      <c r="AB94" s="34"/>
      <c r="AC94" s="34"/>
      <c r="AD94" s="34"/>
      <c r="AE94" s="34"/>
    </row>
    <row r="95" spans="1:47" s="2" customFormat="1" ht="10.35"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x14ac:dyDescent="0.2">
      <c r="A96" s="34"/>
      <c r="B96" s="35"/>
      <c r="C96" s="152" t="s">
        <v>161</v>
      </c>
      <c r="D96" s="36"/>
      <c r="E96" s="36"/>
      <c r="F96" s="36"/>
      <c r="G96" s="36"/>
      <c r="H96" s="36"/>
      <c r="I96" s="36"/>
      <c r="J96" s="84">
        <f>J117</f>
        <v>0</v>
      </c>
      <c r="K96" s="36"/>
      <c r="L96" s="51"/>
      <c r="S96" s="34"/>
      <c r="T96" s="34"/>
      <c r="U96" s="34"/>
      <c r="V96" s="34"/>
      <c r="W96" s="34"/>
      <c r="X96" s="34"/>
      <c r="Y96" s="34"/>
      <c r="Z96" s="34"/>
      <c r="AA96" s="34"/>
      <c r="AB96" s="34"/>
      <c r="AC96" s="34"/>
      <c r="AD96" s="34"/>
      <c r="AE96" s="34"/>
      <c r="AU96" s="17" t="s">
        <v>162</v>
      </c>
    </row>
    <row r="97" spans="1:31" s="9" customFormat="1" ht="24.95" customHeight="1" x14ac:dyDescent="0.2">
      <c r="B97" s="153"/>
      <c r="C97" s="154"/>
      <c r="D97" s="155" t="s">
        <v>1089</v>
      </c>
      <c r="E97" s="156"/>
      <c r="F97" s="156"/>
      <c r="G97" s="156"/>
      <c r="H97" s="156"/>
      <c r="I97" s="156"/>
      <c r="J97" s="157">
        <f>J118</f>
        <v>0</v>
      </c>
      <c r="K97" s="154"/>
      <c r="L97" s="158"/>
    </row>
    <row r="98" spans="1:31" s="2" customFormat="1" ht="21.75" customHeight="1" x14ac:dyDescent="0.2">
      <c r="A98" s="34"/>
      <c r="B98" s="35"/>
      <c r="C98" s="36"/>
      <c r="D98" s="36"/>
      <c r="E98" s="36"/>
      <c r="F98" s="36"/>
      <c r="G98" s="36"/>
      <c r="H98" s="36"/>
      <c r="I98" s="36"/>
      <c r="J98" s="36"/>
      <c r="K98" s="36"/>
      <c r="L98" s="51"/>
      <c r="S98" s="34"/>
      <c r="T98" s="34"/>
      <c r="U98" s="34"/>
      <c r="V98" s="34"/>
      <c r="W98" s="34"/>
      <c r="X98" s="34"/>
      <c r="Y98" s="34"/>
      <c r="Z98" s="34"/>
      <c r="AA98" s="34"/>
      <c r="AB98" s="34"/>
      <c r="AC98" s="34"/>
      <c r="AD98" s="34"/>
      <c r="AE98" s="34"/>
    </row>
    <row r="99" spans="1:31" s="2" customFormat="1" ht="6.95" customHeight="1" x14ac:dyDescent="0.2">
      <c r="A99" s="34"/>
      <c r="B99" s="54"/>
      <c r="C99" s="55"/>
      <c r="D99" s="55"/>
      <c r="E99" s="55"/>
      <c r="F99" s="55"/>
      <c r="G99" s="55"/>
      <c r="H99" s="55"/>
      <c r="I99" s="55"/>
      <c r="J99" s="55"/>
      <c r="K99" s="55"/>
      <c r="L99" s="51"/>
      <c r="S99" s="34"/>
      <c r="T99" s="34"/>
      <c r="U99" s="34"/>
      <c r="V99" s="34"/>
      <c r="W99" s="34"/>
      <c r="X99" s="34"/>
      <c r="Y99" s="34"/>
      <c r="Z99" s="34"/>
      <c r="AA99" s="34"/>
      <c r="AB99" s="34"/>
      <c r="AC99" s="34"/>
      <c r="AD99" s="34"/>
      <c r="AE99" s="34"/>
    </row>
    <row r="103" spans="1:31" s="2" customFormat="1" ht="6.95" customHeight="1" x14ac:dyDescent="0.2">
      <c r="A103" s="34"/>
      <c r="B103" s="56"/>
      <c r="C103" s="57"/>
      <c r="D103" s="57"/>
      <c r="E103" s="57"/>
      <c r="F103" s="57"/>
      <c r="G103" s="57"/>
      <c r="H103" s="57"/>
      <c r="I103" s="57"/>
      <c r="J103" s="57"/>
      <c r="K103" s="57"/>
      <c r="L103" s="51"/>
      <c r="S103" s="34"/>
      <c r="T103" s="34"/>
      <c r="U103" s="34"/>
      <c r="V103" s="34"/>
      <c r="W103" s="34"/>
      <c r="X103" s="34"/>
      <c r="Y103" s="34"/>
      <c r="Z103" s="34"/>
      <c r="AA103" s="34"/>
      <c r="AB103" s="34"/>
      <c r="AC103" s="34"/>
      <c r="AD103" s="34"/>
      <c r="AE103" s="34"/>
    </row>
    <row r="104" spans="1:31" s="2" customFormat="1" ht="24.95" customHeight="1" x14ac:dyDescent="0.2">
      <c r="A104" s="34"/>
      <c r="B104" s="35"/>
      <c r="C104" s="23" t="s">
        <v>166</v>
      </c>
      <c r="D104" s="36"/>
      <c r="E104" s="36"/>
      <c r="F104" s="36"/>
      <c r="G104" s="36"/>
      <c r="H104" s="36"/>
      <c r="I104" s="36"/>
      <c r="J104" s="36"/>
      <c r="K104" s="36"/>
      <c r="L104" s="51"/>
      <c r="S104" s="34"/>
      <c r="T104" s="34"/>
      <c r="U104" s="34"/>
      <c r="V104" s="34"/>
      <c r="W104" s="34"/>
      <c r="X104" s="34"/>
      <c r="Y104" s="34"/>
      <c r="Z104" s="34"/>
      <c r="AA104" s="34"/>
      <c r="AB104" s="34"/>
      <c r="AC104" s="34"/>
      <c r="AD104" s="34"/>
      <c r="AE104" s="34"/>
    </row>
    <row r="105" spans="1:31" s="2" customFormat="1" ht="6.95" customHeight="1" x14ac:dyDescent="0.2">
      <c r="A105" s="34"/>
      <c r="B105" s="35"/>
      <c r="C105" s="36"/>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31" s="2" customFormat="1" ht="12" customHeight="1" x14ac:dyDescent="0.2">
      <c r="A106" s="34"/>
      <c r="B106" s="35"/>
      <c r="C106" s="29" t="s">
        <v>16</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16.5" customHeight="1" x14ac:dyDescent="0.2">
      <c r="A107" s="34"/>
      <c r="B107" s="35"/>
      <c r="C107" s="36"/>
      <c r="D107" s="36"/>
      <c r="E107" s="309" t="str">
        <f>E7</f>
        <v>16 -Oprava trati v úseku Praha Smíchov - Beroun Závodí</v>
      </c>
      <c r="F107" s="310"/>
      <c r="G107" s="310"/>
      <c r="H107" s="310"/>
      <c r="I107" s="36"/>
      <c r="J107" s="36"/>
      <c r="K107" s="36"/>
      <c r="L107" s="51"/>
      <c r="S107" s="34"/>
      <c r="T107" s="34"/>
      <c r="U107" s="34"/>
      <c r="V107" s="34"/>
      <c r="W107" s="34"/>
      <c r="X107" s="34"/>
      <c r="Y107" s="34"/>
      <c r="Z107" s="34"/>
      <c r="AA107" s="34"/>
      <c r="AB107" s="34"/>
      <c r="AC107" s="34"/>
      <c r="AD107" s="34"/>
      <c r="AE107" s="34"/>
    </row>
    <row r="108" spans="1:31" s="2" customFormat="1" ht="12" customHeight="1" x14ac:dyDescent="0.2">
      <c r="A108" s="34"/>
      <c r="B108" s="35"/>
      <c r="C108" s="29" t="s">
        <v>156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x14ac:dyDescent="0.2">
      <c r="A109" s="34"/>
      <c r="B109" s="35"/>
      <c r="C109" s="36"/>
      <c r="D109" s="36"/>
      <c r="E109" s="270" t="str">
        <f>E9</f>
        <v>SO 06 - VRN</v>
      </c>
      <c r="F109" s="308"/>
      <c r="G109" s="308"/>
      <c r="H109" s="308"/>
      <c r="I109" s="36"/>
      <c r="J109" s="36"/>
      <c r="K109" s="36"/>
      <c r="L109" s="51"/>
      <c r="S109" s="34"/>
      <c r="T109" s="34"/>
      <c r="U109" s="34"/>
      <c r="V109" s="34"/>
      <c r="W109" s="34"/>
      <c r="X109" s="34"/>
      <c r="Y109" s="34"/>
      <c r="Z109" s="34"/>
      <c r="AA109" s="34"/>
      <c r="AB109" s="34"/>
      <c r="AC109" s="34"/>
      <c r="AD109" s="34"/>
      <c r="AE109" s="34"/>
    </row>
    <row r="110" spans="1:31" s="2" customFormat="1" ht="6.95" customHeight="1" x14ac:dyDescent="0.2">
      <c r="A110" s="34"/>
      <c r="B110" s="35"/>
      <c r="C110" s="36"/>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2" customHeight="1" x14ac:dyDescent="0.2">
      <c r="A111" s="34"/>
      <c r="B111" s="35"/>
      <c r="C111" s="29" t="s">
        <v>20</v>
      </c>
      <c r="D111" s="36"/>
      <c r="E111" s="36"/>
      <c r="F111" s="27" t="str">
        <f>F12</f>
        <v xml:space="preserve"> </v>
      </c>
      <c r="G111" s="36"/>
      <c r="H111" s="36"/>
      <c r="I111" s="29" t="s">
        <v>22</v>
      </c>
      <c r="J111" s="66" t="str">
        <f>IF(J12="","",J12)</f>
        <v>4. 4. 2022</v>
      </c>
      <c r="K111" s="36"/>
      <c r="L111" s="51"/>
      <c r="S111" s="34"/>
      <c r="T111" s="34"/>
      <c r="U111" s="34"/>
      <c r="V111" s="34"/>
      <c r="W111" s="34"/>
      <c r="X111" s="34"/>
      <c r="Y111" s="34"/>
      <c r="Z111" s="34"/>
      <c r="AA111" s="34"/>
      <c r="AB111" s="34"/>
      <c r="AC111" s="34"/>
      <c r="AD111" s="34"/>
      <c r="AE111" s="34"/>
    </row>
    <row r="112" spans="1:31" s="2" customFormat="1" ht="6.95" customHeight="1" x14ac:dyDescent="0.2">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5.2" customHeight="1" x14ac:dyDescent="0.2">
      <c r="A113" s="34"/>
      <c r="B113" s="35"/>
      <c r="C113" s="29" t="s">
        <v>24</v>
      </c>
      <c r="D113" s="36"/>
      <c r="E113" s="36"/>
      <c r="F113" s="27" t="str">
        <f>E15</f>
        <v xml:space="preserve"> </v>
      </c>
      <c r="G113" s="36"/>
      <c r="H113" s="36"/>
      <c r="I113" s="29" t="s">
        <v>29</v>
      </c>
      <c r="J113" s="32" t="str">
        <f>E21</f>
        <v xml:space="preserve"> </v>
      </c>
      <c r="K113" s="36"/>
      <c r="L113" s="51"/>
      <c r="S113" s="34"/>
      <c r="T113" s="34"/>
      <c r="U113" s="34"/>
      <c r="V113" s="34"/>
      <c r="W113" s="34"/>
      <c r="X113" s="34"/>
      <c r="Y113" s="34"/>
      <c r="Z113" s="34"/>
      <c r="AA113" s="34"/>
      <c r="AB113" s="34"/>
      <c r="AC113" s="34"/>
      <c r="AD113" s="34"/>
      <c r="AE113" s="34"/>
    </row>
    <row r="114" spans="1:65" s="2" customFormat="1" ht="15.2" customHeight="1" x14ac:dyDescent="0.2">
      <c r="A114" s="34"/>
      <c r="B114" s="35"/>
      <c r="C114" s="29" t="s">
        <v>27</v>
      </c>
      <c r="D114" s="36"/>
      <c r="E114" s="36"/>
      <c r="F114" s="27" t="str">
        <f>IF(E18="","",E18)</f>
        <v>Vyplň údaj</v>
      </c>
      <c r="G114" s="36"/>
      <c r="H114" s="36"/>
      <c r="I114" s="29" t="s">
        <v>31</v>
      </c>
      <c r="J114" s="32" t="str">
        <f>E24</f>
        <v xml:space="preserve"> </v>
      </c>
      <c r="K114" s="36"/>
      <c r="L114" s="51"/>
      <c r="S114" s="34"/>
      <c r="T114" s="34"/>
      <c r="U114" s="34"/>
      <c r="V114" s="34"/>
      <c r="W114" s="34"/>
      <c r="X114" s="34"/>
      <c r="Y114" s="34"/>
      <c r="Z114" s="34"/>
      <c r="AA114" s="34"/>
      <c r="AB114" s="34"/>
      <c r="AC114" s="34"/>
      <c r="AD114" s="34"/>
      <c r="AE114" s="34"/>
    </row>
    <row r="115" spans="1:65" s="2" customFormat="1" ht="10.35" customHeight="1" x14ac:dyDescent="0.2">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11" customFormat="1" ht="29.25" customHeight="1" x14ac:dyDescent="0.2">
      <c r="A116" s="164"/>
      <c r="B116" s="165"/>
      <c r="C116" s="166" t="s">
        <v>167</v>
      </c>
      <c r="D116" s="167" t="s">
        <v>58</v>
      </c>
      <c r="E116" s="167" t="s">
        <v>54</v>
      </c>
      <c r="F116" s="167" t="s">
        <v>55</v>
      </c>
      <c r="G116" s="167" t="s">
        <v>168</v>
      </c>
      <c r="H116" s="167" t="s">
        <v>169</v>
      </c>
      <c r="I116" s="167" t="s">
        <v>170</v>
      </c>
      <c r="J116" s="167" t="s">
        <v>160</v>
      </c>
      <c r="K116" s="168" t="s">
        <v>171</v>
      </c>
      <c r="L116" s="169"/>
      <c r="M116" s="75" t="s">
        <v>1</v>
      </c>
      <c r="N116" s="76" t="s">
        <v>37</v>
      </c>
      <c r="O116" s="76" t="s">
        <v>172</v>
      </c>
      <c r="P116" s="76" t="s">
        <v>173</v>
      </c>
      <c r="Q116" s="76" t="s">
        <v>174</v>
      </c>
      <c r="R116" s="76" t="s">
        <v>175</v>
      </c>
      <c r="S116" s="76" t="s">
        <v>176</v>
      </c>
      <c r="T116" s="77" t="s">
        <v>177</v>
      </c>
      <c r="U116" s="164"/>
      <c r="V116" s="164"/>
      <c r="W116" s="164"/>
      <c r="X116" s="164"/>
      <c r="Y116" s="164"/>
      <c r="Z116" s="164"/>
      <c r="AA116" s="164"/>
      <c r="AB116" s="164"/>
      <c r="AC116" s="164"/>
      <c r="AD116" s="164"/>
      <c r="AE116" s="164"/>
    </row>
    <row r="117" spans="1:65" s="2" customFormat="1" ht="22.9" customHeight="1" x14ac:dyDescent="0.25">
      <c r="A117" s="34"/>
      <c r="B117" s="35"/>
      <c r="C117" s="82" t="s">
        <v>178</v>
      </c>
      <c r="D117" s="36"/>
      <c r="E117" s="36"/>
      <c r="F117" s="36"/>
      <c r="G117" s="36"/>
      <c r="H117" s="36"/>
      <c r="I117" s="36"/>
      <c r="J117" s="170">
        <f>BK117</f>
        <v>0</v>
      </c>
      <c r="K117" s="36"/>
      <c r="L117" s="39"/>
      <c r="M117" s="78"/>
      <c r="N117" s="171"/>
      <c r="O117" s="79"/>
      <c r="P117" s="172">
        <f>P118</f>
        <v>0</v>
      </c>
      <c r="Q117" s="79"/>
      <c r="R117" s="172">
        <f>R118</f>
        <v>0</v>
      </c>
      <c r="S117" s="79"/>
      <c r="T117" s="173">
        <f>T118</f>
        <v>0</v>
      </c>
      <c r="U117" s="34"/>
      <c r="V117" s="34"/>
      <c r="W117" s="34"/>
      <c r="X117" s="34"/>
      <c r="Y117" s="34"/>
      <c r="Z117" s="34"/>
      <c r="AA117" s="34"/>
      <c r="AB117" s="34"/>
      <c r="AC117" s="34"/>
      <c r="AD117" s="34"/>
      <c r="AE117" s="34"/>
      <c r="AT117" s="17" t="s">
        <v>72</v>
      </c>
      <c r="AU117" s="17" t="s">
        <v>162</v>
      </c>
      <c r="BK117" s="174">
        <f>BK118</f>
        <v>0</v>
      </c>
    </row>
    <row r="118" spans="1:65" s="12" customFormat="1" ht="25.9" customHeight="1" x14ac:dyDescent="0.2">
      <c r="B118" s="175"/>
      <c r="C118" s="176"/>
      <c r="D118" s="177" t="s">
        <v>72</v>
      </c>
      <c r="E118" s="178" t="s">
        <v>153</v>
      </c>
      <c r="F118" s="178" t="s">
        <v>1139</v>
      </c>
      <c r="G118" s="176"/>
      <c r="H118" s="176"/>
      <c r="I118" s="179"/>
      <c r="J118" s="180">
        <f>BK118</f>
        <v>0</v>
      </c>
      <c r="K118" s="176"/>
      <c r="L118" s="181"/>
      <c r="M118" s="182"/>
      <c r="N118" s="183"/>
      <c r="O118" s="183"/>
      <c r="P118" s="184">
        <f>SUM(P119:P141)</f>
        <v>0</v>
      </c>
      <c r="Q118" s="183"/>
      <c r="R118" s="184">
        <f>SUM(R119:R141)</f>
        <v>0</v>
      </c>
      <c r="S118" s="183"/>
      <c r="T118" s="185">
        <f>SUM(T119:T141)</f>
        <v>0</v>
      </c>
      <c r="AR118" s="186" t="s">
        <v>182</v>
      </c>
      <c r="AT118" s="187" t="s">
        <v>72</v>
      </c>
      <c r="AU118" s="187" t="s">
        <v>73</v>
      </c>
      <c r="AY118" s="186" t="s">
        <v>181</v>
      </c>
      <c r="BK118" s="188">
        <f>SUM(BK119:BK141)</f>
        <v>0</v>
      </c>
    </row>
    <row r="119" spans="1:65" s="2" customFormat="1" ht="78" customHeight="1" x14ac:dyDescent="0.2">
      <c r="A119" s="34"/>
      <c r="B119" s="35"/>
      <c r="C119" s="191" t="s">
        <v>81</v>
      </c>
      <c r="D119" s="191" t="s">
        <v>184</v>
      </c>
      <c r="E119" s="192" t="s">
        <v>1370</v>
      </c>
      <c r="F119" s="193" t="s">
        <v>1371</v>
      </c>
      <c r="G119" s="194" t="s">
        <v>227</v>
      </c>
      <c r="H119" s="195">
        <v>8</v>
      </c>
      <c r="I119" s="196"/>
      <c r="J119" s="197">
        <f>ROUND(I119*H119,2)</f>
        <v>0</v>
      </c>
      <c r="K119" s="193" t="s">
        <v>188</v>
      </c>
      <c r="L119" s="39"/>
      <c r="M119" s="198" t="s">
        <v>1</v>
      </c>
      <c r="N119" s="199" t="s">
        <v>38</v>
      </c>
      <c r="O119" s="71"/>
      <c r="P119" s="200">
        <f>O119*H119</f>
        <v>0</v>
      </c>
      <c r="Q119" s="200">
        <v>0</v>
      </c>
      <c r="R119" s="200">
        <f>Q119*H119</f>
        <v>0</v>
      </c>
      <c r="S119" s="200">
        <v>0</v>
      </c>
      <c r="T119" s="201">
        <f>S119*H119</f>
        <v>0</v>
      </c>
      <c r="U119" s="34"/>
      <c r="V119" s="34"/>
      <c r="W119" s="34"/>
      <c r="X119" s="34"/>
      <c r="Y119" s="34"/>
      <c r="Z119" s="34"/>
      <c r="AA119" s="34"/>
      <c r="AB119" s="34"/>
      <c r="AC119" s="34"/>
      <c r="AD119" s="34"/>
      <c r="AE119" s="34"/>
      <c r="AR119" s="202" t="s">
        <v>189</v>
      </c>
      <c r="AT119" s="202" t="s">
        <v>184</v>
      </c>
      <c r="AU119" s="202" t="s">
        <v>81</v>
      </c>
      <c r="AY119" s="17" t="s">
        <v>181</v>
      </c>
      <c r="BE119" s="203">
        <f>IF(N119="základní",J119,0)</f>
        <v>0</v>
      </c>
      <c r="BF119" s="203">
        <f>IF(N119="snížená",J119,0)</f>
        <v>0</v>
      </c>
      <c r="BG119" s="203">
        <f>IF(N119="zákl. přenesená",J119,0)</f>
        <v>0</v>
      </c>
      <c r="BH119" s="203">
        <f>IF(N119="sníž. přenesená",J119,0)</f>
        <v>0</v>
      </c>
      <c r="BI119" s="203">
        <f>IF(N119="nulová",J119,0)</f>
        <v>0</v>
      </c>
      <c r="BJ119" s="17" t="s">
        <v>81</v>
      </c>
      <c r="BK119" s="203">
        <f>ROUND(I119*H119,2)</f>
        <v>0</v>
      </c>
      <c r="BL119" s="17" t="s">
        <v>189</v>
      </c>
      <c r="BM119" s="202" t="s">
        <v>1372</v>
      </c>
    </row>
    <row r="120" spans="1:65" s="2" customFormat="1" ht="21.75" customHeight="1" x14ac:dyDescent="0.2">
      <c r="A120" s="34"/>
      <c r="B120" s="35"/>
      <c r="C120" s="191" t="s">
        <v>83</v>
      </c>
      <c r="D120" s="191" t="s">
        <v>184</v>
      </c>
      <c r="E120" s="192" t="s">
        <v>1373</v>
      </c>
      <c r="F120" s="193" t="s">
        <v>1374</v>
      </c>
      <c r="G120" s="194" t="s">
        <v>1375</v>
      </c>
      <c r="H120" s="195">
        <v>1</v>
      </c>
      <c r="I120" s="196"/>
      <c r="J120" s="197">
        <f>ROUND(I120*H120,2)</f>
        <v>0</v>
      </c>
      <c r="K120" s="193" t="s">
        <v>188</v>
      </c>
      <c r="L120" s="39"/>
      <c r="M120" s="198" t="s">
        <v>1</v>
      </c>
      <c r="N120" s="199" t="s">
        <v>38</v>
      </c>
      <c r="O120" s="71"/>
      <c r="P120" s="200">
        <f>O120*H120</f>
        <v>0</v>
      </c>
      <c r="Q120" s="200">
        <v>0</v>
      </c>
      <c r="R120" s="200">
        <f>Q120*H120</f>
        <v>0</v>
      </c>
      <c r="S120" s="200">
        <v>0</v>
      </c>
      <c r="T120" s="201">
        <f>S120*H120</f>
        <v>0</v>
      </c>
      <c r="U120" s="34"/>
      <c r="V120" s="34"/>
      <c r="W120" s="34"/>
      <c r="X120" s="34"/>
      <c r="Y120" s="34"/>
      <c r="Z120" s="34"/>
      <c r="AA120" s="34"/>
      <c r="AB120" s="34"/>
      <c r="AC120" s="34"/>
      <c r="AD120" s="34"/>
      <c r="AE120" s="34"/>
      <c r="AR120" s="202" t="s">
        <v>189</v>
      </c>
      <c r="AT120" s="202" t="s">
        <v>184</v>
      </c>
      <c r="AU120" s="202" t="s">
        <v>81</v>
      </c>
      <c r="AY120" s="17" t="s">
        <v>181</v>
      </c>
      <c r="BE120" s="203">
        <f>IF(N120="základní",J120,0)</f>
        <v>0</v>
      </c>
      <c r="BF120" s="203">
        <f>IF(N120="snížená",J120,0)</f>
        <v>0</v>
      </c>
      <c r="BG120" s="203">
        <f>IF(N120="zákl. přenesená",J120,0)</f>
        <v>0</v>
      </c>
      <c r="BH120" s="203">
        <f>IF(N120="sníž. přenesená",J120,0)</f>
        <v>0</v>
      </c>
      <c r="BI120" s="203">
        <f>IF(N120="nulová",J120,0)</f>
        <v>0</v>
      </c>
      <c r="BJ120" s="17" t="s">
        <v>81</v>
      </c>
      <c r="BK120" s="203">
        <f>ROUND(I120*H120,2)</f>
        <v>0</v>
      </c>
      <c r="BL120" s="17" t="s">
        <v>189</v>
      </c>
      <c r="BM120" s="202" t="s">
        <v>1376</v>
      </c>
    </row>
    <row r="121" spans="1:65" s="15" customFormat="1" ht="22.5" x14ac:dyDescent="0.2">
      <c r="B121" s="237"/>
      <c r="C121" s="238"/>
      <c r="D121" s="206" t="s">
        <v>191</v>
      </c>
      <c r="E121" s="239" t="s">
        <v>1</v>
      </c>
      <c r="F121" s="240" t="s">
        <v>1377</v>
      </c>
      <c r="G121" s="238"/>
      <c r="H121" s="239" t="s">
        <v>1</v>
      </c>
      <c r="I121" s="241"/>
      <c r="J121" s="238"/>
      <c r="K121" s="238"/>
      <c r="L121" s="242"/>
      <c r="M121" s="243"/>
      <c r="N121" s="244"/>
      <c r="O121" s="244"/>
      <c r="P121" s="244"/>
      <c r="Q121" s="244"/>
      <c r="R121" s="244"/>
      <c r="S121" s="244"/>
      <c r="T121" s="245"/>
      <c r="AT121" s="246" t="s">
        <v>191</v>
      </c>
      <c r="AU121" s="246" t="s">
        <v>81</v>
      </c>
      <c r="AV121" s="15" t="s">
        <v>81</v>
      </c>
      <c r="AW121" s="15" t="s">
        <v>30</v>
      </c>
      <c r="AX121" s="15" t="s">
        <v>73</v>
      </c>
      <c r="AY121" s="246" t="s">
        <v>181</v>
      </c>
    </row>
    <row r="122" spans="1:65" s="13" customFormat="1" x14ac:dyDescent="0.2">
      <c r="B122" s="204"/>
      <c r="C122" s="205"/>
      <c r="D122" s="206" t="s">
        <v>191</v>
      </c>
      <c r="E122" s="207" t="s">
        <v>1</v>
      </c>
      <c r="F122" s="208" t="s">
        <v>81</v>
      </c>
      <c r="G122" s="205"/>
      <c r="H122" s="209">
        <v>1</v>
      </c>
      <c r="I122" s="210"/>
      <c r="J122" s="205"/>
      <c r="K122" s="205"/>
      <c r="L122" s="211"/>
      <c r="M122" s="212"/>
      <c r="N122" s="213"/>
      <c r="O122" s="213"/>
      <c r="P122" s="213"/>
      <c r="Q122" s="213"/>
      <c r="R122" s="213"/>
      <c r="S122" s="213"/>
      <c r="T122" s="214"/>
      <c r="AT122" s="215" t="s">
        <v>191</v>
      </c>
      <c r="AU122" s="215" t="s">
        <v>81</v>
      </c>
      <c r="AV122" s="13" t="s">
        <v>83</v>
      </c>
      <c r="AW122" s="13" t="s">
        <v>30</v>
      </c>
      <c r="AX122" s="13" t="s">
        <v>73</v>
      </c>
      <c r="AY122" s="215" t="s">
        <v>181</v>
      </c>
    </row>
    <row r="123" spans="1:65" s="14" customFormat="1" x14ac:dyDescent="0.2">
      <c r="B123" s="216"/>
      <c r="C123" s="217"/>
      <c r="D123" s="206" t="s">
        <v>191</v>
      </c>
      <c r="E123" s="218" t="s">
        <v>1</v>
      </c>
      <c r="F123" s="219" t="s">
        <v>193</v>
      </c>
      <c r="G123" s="217"/>
      <c r="H123" s="220">
        <v>1</v>
      </c>
      <c r="I123" s="221"/>
      <c r="J123" s="217"/>
      <c r="K123" s="217"/>
      <c r="L123" s="222"/>
      <c r="M123" s="223"/>
      <c r="N123" s="224"/>
      <c r="O123" s="224"/>
      <c r="P123" s="224"/>
      <c r="Q123" s="224"/>
      <c r="R123" s="224"/>
      <c r="S123" s="224"/>
      <c r="T123" s="225"/>
      <c r="AT123" s="226" t="s">
        <v>191</v>
      </c>
      <c r="AU123" s="226" t="s">
        <v>81</v>
      </c>
      <c r="AV123" s="14" t="s">
        <v>189</v>
      </c>
      <c r="AW123" s="14" t="s">
        <v>30</v>
      </c>
      <c r="AX123" s="14" t="s">
        <v>81</v>
      </c>
      <c r="AY123" s="226" t="s">
        <v>181</v>
      </c>
    </row>
    <row r="124" spans="1:65" s="2" customFormat="1" ht="21.75" customHeight="1" x14ac:dyDescent="0.2">
      <c r="A124" s="34"/>
      <c r="B124" s="35"/>
      <c r="C124" s="191" t="s">
        <v>198</v>
      </c>
      <c r="D124" s="191" t="s">
        <v>184</v>
      </c>
      <c r="E124" s="192" t="s">
        <v>1378</v>
      </c>
      <c r="F124" s="193" t="s">
        <v>1379</v>
      </c>
      <c r="G124" s="194" t="s">
        <v>1375</v>
      </c>
      <c r="H124" s="195">
        <v>1</v>
      </c>
      <c r="I124" s="196"/>
      <c r="J124" s="197">
        <f>ROUND(I124*H124,2)</f>
        <v>0</v>
      </c>
      <c r="K124" s="193" t="s">
        <v>188</v>
      </c>
      <c r="L124" s="39"/>
      <c r="M124" s="198" t="s">
        <v>1</v>
      </c>
      <c r="N124" s="199" t="s">
        <v>38</v>
      </c>
      <c r="O124" s="71"/>
      <c r="P124" s="200">
        <f>O124*H124</f>
        <v>0</v>
      </c>
      <c r="Q124" s="200">
        <v>0</v>
      </c>
      <c r="R124" s="200">
        <f>Q124*H124</f>
        <v>0</v>
      </c>
      <c r="S124" s="200">
        <v>0</v>
      </c>
      <c r="T124" s="201">
        <f>S124*H124</f>
        <v>0</v>
      </c>
      <c r="U124" s="34"/>
      <c r="V124" s="34"/>
      <c r="W124" s="34"/>
      <c r="X124" s="34"/>
      <c r="Y124" s="34"/>
      <c r="Z124" s="34"/>
      <c r="AA124" s="34"/>
      <c r="AB124" s="34"/>
      <c r="AC124" s="34"/>
      <c r="AD124" s="34"/>
      <c r="AE124" s="34"/>
      <c r="AR124" s="202" t="s">
        <v>189</v>
      </c>
      <c r="AT124" s="202" t="s">
        <v>184</v>
      </c>
      <c r="AU124" s="202" t="s">
        <v>81</v>
      </c>
      <c r="AY124" s="17" t="s">
        <v>181</v>
      </c>
      <c r="BE124" s="203">
        <f>IF(N124="základní",J124,0)</f>
        <v>0</v>
      </c>
      <c r="BF124" s="203">
        <f>IF(N124="snížená",J124,0)</f>
        <v>0</v>
      </c>
      <c r="BG124" s="203">
        <f>IF(N124="zákl. přenesená",J124,0)</f>
        <v>0</v>
      </c>
      <c r="BH124" s="203">
        <f>IF(N124="sníž. přenesená",J124,0)</f>
        <v>0</v>
      </c>
      <c r="BI124" s="203">
        <f>IF(N124="nulová",J124,0)</f>
        <v>0</v>
      </c>
      <c r="BJ124" s="17" t="s">
        <v>81</v>
      </c>
      <c r="BK124" s="203">
        <f>ROUND(I124*H124,2)</f>
        <v>0</v>
      </c>
      <c r="BL124" s="17" t="s">
        <v>189</v>
      </c>
      <c r="BM124" s="202" t="s">
        <v>1380</v>
      </c>
    </row>
    <row r="125" spans="1:65" s="13" customFormat="1" x14ac:dyDescent="0.2">
      <c r="B125" s="204"/>
      <c r="C125" s="205"/>
      <c r="D125" s="206" t="s">
        <v>191</v>
      </c>
      <c r="E125" s="207" t="s">
        <v>1</v>
      </c>
      <c r="F125" s="208" t="s">
        <v>81</v>
      </c>
      <c r="G125" s="205"/>
      <c r="H125" s="209">
        <v>1</v>
      </c>
      <c r="I125" s="210"/>
      <c r="J125" s="205"/>
      <c r="K125" s="205"/>
      <c r="L125" s="211"/>
      <c r="M125" s="212"/>
      <c r="N125" s="213"/>
      <c r="O125" s="213"/>
      <c r="P125" s="213"/>
      <c r="Q125" s="213"/>
      <c r="R125" s="213"/>
      <c r="S125" s="213"/>
      <c r="T125" s="214"/>
      <c r="AT125" s="215" t="s">
        <v>191</v>
      </c>
      <c r="AU125" s="215" t="s">
        <v>81</v>
      </c>
      <c r="AV125" s="13" t="s">
        <v>83</v>
      </c>
      <c r="AW125" s="13" t="s">
        <v>30</v>
      </c>
      <c r="AX125" s="13" t="s">
        <v>81</v>
      </c>
      <c r="AY125" s="215" t="s">
        <v>181</v>
      </c>
    </row>
    <row r="126" spans="1:65" s="2" customFormat="1" ht="114.95" customHeight="1" x14ac:dyDescent="0.2">
      <c r="A126" s="34"/>
      <c r="B126" s="35"/>
      <c r="C126" s="191" t="s">
        <v>189</v>
      </c>
      <c r="D126" s="191" t="s">
        <v>184</v>
      </c>
      <c r="E126" s="192" t="s">
        <v>1381</v>
      </c>
      <c r="F126" s="193" t="s">
        <v>1382</v>
      </c>
      <c r="G126" s="194" t="s">
        <v>201</v>
      </c>
      <c r="H126" s="195">
        <v>23.945</v>
      </c>
      <c r="I126" s="196"/>
      <c r="J126" s="197">
        <f>ROUND(I126*H126,2)</f>
        <v>0</v>
      </c>
      <c r="K126" s="193" t="s">
        <v>188</v>
      </c>
      <c r="L126" s="39"/>
      <c r="M126" s="198" t="s">
        <v>1</v>
      </c>
      <c r="N126" s="199" t="s">
        <v>38</v>
      </c>
      <c r="O126" s="71"/>
      <c r="P126" s="200">
        <f>O126*H126</f>
        <v>0</v>
      </c>
      <c r="Q126" s="200">
        <v>0</v>
      </c>
      <c r="R126" s="200">
        <f>Q126*H126</f>
        <v>0</v>
      </c>
      <c r="S126" s="200">
        <v>0</v>
      </c>
      <c r="T126" s="201">
        <f>S126*H126</f>
        <v>0</v>
      </c>
      <c r="U126" s="34"/>
      <c r="V126" s="34"/>
      <c r="W126" s="34"/>
      <c r="X126" s="34"/>
      <c r="Y126" s="34"/>
      <c r="Z126" s="34"/>
      <c r="AA126" s="34"/>
      <c r="AB126" s="34"/>
      <c r="AC126" s="34"/>
      <c r="AD126" s="34"/>
      <c r="AE126" s="34"/>
      <c r="AR126" s="202" t="s">
        <v>189</v>
      </c>
      <c r="AT126" s="202" t="s">
        <v>184</v>
      </c>
      <c r="AU126" s="202" t="s">
        <v>81</v>
      </c>
      <c r="AY126" s="17" t="s">
        <v>181</v>
      </c>
      <c r="BE126" s="203">
        <f>IF(N126="základní",J126,0)</f>
        <v>0</v>
      </c>
      <c r="BF126" s="203">
        <f>IF(N126="snížená",J126,0)</f>
        <v>0</v>
      </c>
      <c r="BG126" s="203">
        <f>IF(N126="zákl. přenesená",J126,0)</f>
        <v>0</v>
      </c>
      <c r="BH126" s="203">
        <f>IF(N126="sníž. přenesená",J126,0)</f>
        <v>0</v>
      </c>
      <c r="BI126" s="203">
        <f>IF(N126="nulová",J126,0)</f>
        <v>0</v>
      </c>
      <c r="BJ126" s="17" t="s">
        <v>81</v>
      </c>
      <c r="BK126" s="203">
        <f>ROUND(I126*H126,2)</f>
        <v>0</v>
      </c>
      <c r="BL126" s="17" t="s">
        <v>189</v>
      </c>
      <c r="BM126" s="202" t="s">
        <v>1383</v>
      </c>
    </row>
    <row r="127" spans="1:65" s="13" customFormat="1" x14ac:dyDescent="0.2">
      <c r="B127" s="204"/>
      <c r="C127" s="205"/>
      <c r="D127" s="206" t="s">
        <v>191</v>
      </c>
      <c r="E127" s="207" t="s">
        <v>1</v>
      </c>
      <c r="F127" s="208" t="s">
        <v>1384</v>
      </c>
      <c r="G127" s="205"/>
      <c r="H127" s="209">
        <v>7.62</v>
      </c>
      <c r="I127" s="210"/>
      <c r="J127" s="205"/>
      <c r="K127" s="205"/>
      <c r="L127" s="211"/>
      <c r="M127" s="212"/>
      <c r="N127" s="213"/>
      <c r="O127" s="213"/>
      <c r="P127" s="213"/>
      <c r="Q127" s="213"/>
      <c r="R127" s="213"/>
      <c r="S127" s="213"/>
      <c r="T127" s="214"/>
      <c r="AT127" s="215" t="s">
        <v>191</v>
      </c>
      <c r="AU127" s="215" t="s">
        <v>81</v>
      </c>
      <c r="AV127" s="13" t="s">
        <v>83</v>
      </c>
      <c r="AW127" s="13" t="s">
        <v>30</v>
      </c>
      <c r="AX127" s="13" t="s">
        <v>73</v>
      </c>
      <c r="AY127" s="215" t="s">
        <v>181</v>
      </c>
    </row>
    <row r="128" spans="1:65" s="13" customFormat="1" x14ac:dyDescent="0.2">
      <c r="B128" s="204"/>
      <c r="C128" s="205"/>
      <c r="D128" s="206" t="s">
        <v>191</v>
      </c>
      <c r="E128" s="207" t="s">
        <v>1</v>
      </c>
      <c r="F128" s="208" t="s">
        <v>1385</v>
      </c>
      <c r="G128" s="205"/>
      <c r="H128" s="209">
        <v>5.0049999999999999</v>
      </c>
      <c r="I128" s="210"/>
      <c r="J128" s="205"/>
      <c r="K128" s="205"/>
      <c r="L128" s="211"/>
      <c r="M128" s="212"/>
      <c r="N128" s="213"/>
      <c r="O128" s="213"/>
      <c r="P128" s="213"/>
      <c r="Q128" s="213"/>
      <c r="R128" s="213"/>
      <c r="S128" s="213"/>
      <c r="T128" s="214"/>
      <c r="AT128" s="215" t="s">
        <v>191</v>
      </c>
      <c r="AU128" s="215" t="s">
        <v>81</v>
      </c>
      <c r="AV128" s="13" t="s">
        <v>83</v>
      </c>
      <c r="AW128" s="13" t="s">
        <v>30</v>
      </c>
      <c r="AX128" s="13" t="s">
        <v>73</v>
      </c>
      <c r="AY128" s="215" t="s">
        <v>181</v>
      </c>
    </row>
    <row r="129" spans="1:65" s="13" customFormat="1" x14ac:dyDescent="0.2">
      <c r="B129" s="204"/>
      <c r="C129" s="205"/>
      <c r="D129" s="206" t="s">
        <v>191</v>
      </c>
      <c r="E129" s="207" t="s">
        <v>1</v>
      </c>
      <c r="F129" s="208" t="s">
        <v>1386</v>
      </c>
      <c r="G129" s="205"/>
      <c r="H129" s="209">
        <v>1.77</v>
      </c>
      <c r="I129" s="210"/>
      <c r="J129" s="205"/>
      <c r="K129" s="205"/>
      <c r="L129" s="211"/>
      <c r="M129" s="212"/>
      <c r="N129" s="213"/>
      <c r="O129" s="213"/>
      <c r="P129" s="213"/>
      <c r="Q129" s="213"/>
      <c r="R129" s="213"/>
      <c r="S129" s="213"/>
      <c r="T129" s="214"/>
      <c r="AT129" s="215" t="s">
        <v>191</v>
      </c>
      <c r="AU129" s="215" t="s">
        <v>81</v>
      </c>
      <c r="AV129" s="13" t="s">
        <v>83</v>
      </c>
      <c r="AW129" s="13" t="s">
        <v>30</v>
      </c>
      <c r="AX129" s="13" t="s">
        <v>73</v>
      </c>
      <c r="AY129" s="215" t="s">
        <v>181</v>
      </c>
    </row>
    <row r="130" spans="1:65" s="13" customFormat="1" x14ac:dyDescent="0.2">
      <c r="B130" s="204"/>
      <c r="C130" s="205"/>
      <c r="D130" s="206" t="s">
        <v>191</v>
      </c>
      <c r="E130" s="207" t="s">
        <v>1</v>
      </c>
      <c r="F130" s="208" t="s">
        <v>1387</v>
      </c>
      <c r="G130" s="205"/>
      <c r="H130" s="209">
        <v>5</v>
      </c>
      <c r="I130" s="210"/>
      <c r="J130" s="205"/>
      <c r="K130" s="205"/>
      <c r="L130" s="211"/>
      <c r="M130" s="212"/>
      <c r="N130" s="213"/>
      <c r="O130" s="213"/>
      <c r="P130" s="213"/>
      <c r="Q130" s="213"/>
      <c r="R130" s="213"/>
      <c r="S130" s="213"/>
      <c r="T130" s="214"/>
      <c r="AT130" s="215" t="s">
        <v>191</v>
      </c>
      <c r="AU130" s="215" t="s">
        <v>81</v>
      </c>
      <c r="AV130" s="13" t="s">
        <v>83</v>
      </c>
      <c r="AW130" s="13" t="s">
        <v>30</v>
      </c>
      <c r="AX130" s="13" t="s">
        <v>73</v>
      </c>
      <c r="AY130" s="215" t="s">
        <v>181</v>
      </c>
    </row>
    <row r="131" spans="1:65" s="13" customFormat="1" x14ac:dyDescent="0.2">
      <c r="B131" s="204"/>
      <c r="C131" s="205"/>
      <c r="D131" s="206" t="s">
        <v>191</v>
      </c>
      <c r="E131" s="207" t="s">
        <v>1</v>
      </c>
      <c r="F131" s="208" t="s">
        <v>1388</v>
      </c>
      <c r="G131" s="205"/>
      <c r="H131" s="209">
        <v>2.83</v>
      </c>
      <c r="I131" s="210"/>
      <c r="J131" s="205"/>
      <c r="K131" s="205"/>
      <c r="L131" s="211"/>
      <c r="M131" s="212"/>
      <c r="N131" s="213"/>
      <c r="O131" s="213"/>
      <c r="P131" s="213"/>
      <c r="Q131" s="213"/>
      <c r="R131" s="213"/>
      <c r="S131" s="213"/>
      <c r="T131" s="214"/>
      <c r="AT131" s="215" t="s">
        <v>191</v>
      </c>
      <c r="AU131" s="215" t="s">
        <v>81</v>
      </c>
      <c r="AV131" s="13" t="s">
        <v>83</v>
      </c>
      <c r="AW131" s="13" t="s">
        <v>30</v>
      </c>
      <c r="AX131" s="13" t="s">
        <v>73</v>
      </c>
      <c r="AY131" s="215" t="s">
        <v>181</v>
      </c>
    </row>
    <row r="132" spans="1:65" s="13" customFormat="1" x14ac:dyDescent="0.2">
      <c r="B132" s="204"/>
      <c r="C132" s="205"/>
      <c r="D132" s="206" t="s">
        <v>191</v>
      </c>
      <c r="E132" s="207" t="s">
        <v>1</v>
      </c>
      <c r="F132" s="208" t="s">
        <v>1389</v>
      </c>
      <c r="G132" s="205"/>
      <c r="H132" s="209">
        <v>1.72</v>
      </c>
      <c r="I132" s="210"/>
      <c r="J132" s="205"/>
      <c r="K132" s="205"/>
      <c r="L132" s="211"/>
      <c r="M132" s="212"/>
      <c r="N132" s="213"/>
      <c r="O132" s="213"/>
      <c r="P132" s="213"/>
      <c r="Q132" s="213"/>
      <c r="R132" s="213"/>
      <c r="S132" s="213"/>
      <c r="T132" s="214"/>
      <c r="AT132" s="215" t="s">
        <v>191</v>
      </c>
      <c r="AU132" s="215" t="s">
        <v>81</v>
      </c>
      <c r="AV132" s="13" t="s">
        <v>83</v>
      </c>
      <c r="AW132" s="13" t="s">
        <v>30</v>
      </c>
      <c r="AX132" s="13" t="s">
        <v>73</v>
      </c>
      <c r="AY132" s="215" t="s">
        <v>181</v>
      </c>
    </row>
    <row r="133" spans="1:65" s="14" customFormat="1" x14ac:dyDescent="0.2">
      <c r="B133" s="216"/>
      <c r="C133" s="217"/>
      <c r="D133" s="206" t="s">
        <v>191</v>
      </c>
      <c r="E133" s="218" t="s">
        <v>1</v>
      </c>
      <c r="F133" s="219" t="s">
        <v>193</v>
      </c>
      <c r="G133" s="217"/>
      <c r="H133" s="220">
        <v>23.945</v>
      </c>
      <c r="I133" s="221"/>
      <c r="J133" s="217"/>
      <c r="K133" s="217"/>
      <c r="L133" s="222"/>
      <c r="M133" s="223"/>
      <c r="N133" s="224"/>
      <c r="O133" s="224"/>
      <c r="P133" s="224"/>
      <c r="Q133" s="224"/>
      <c r="R133" s="224"/>
      <c r="S133" s="224"/>
      <c r="T133" s="225"/>
      <c r="AT133" s="226" t="s">
        <v>191</v>
      </c>
      <c r="AU133" s="226" t="s">
        <v>81</v>
      </c>
      <c r="AV133" s="14" t="s">
        <v>189</v>
      </c>
      <c r="AW133" s="14" t="s">
        <v>30</v>
      </c>
      <c r="AX133" s="14" t="s">
        <v>81</v>
      </c>
      <c r="AY133" s="226" t="s">
        <v>181</v>
      </c>
    </row>
    <row r="134" spans="1:65" s="2" customFormat="1" ht="78" customHeight="1" x14ac:dyDescent="0.2">
      <c r="A134" s="34"/>
      <c r="B134" s="35"/>
      <c r="C134" s="191" t="s">
        <v>182</v>
      </c>
      <c r="D134" s="191" t="s">
        <v>184</v>
      </c>
      <c r="E134" s="192" t="s">
        <v>1390</v>
      </c>
      <c r="F134" s="193" t="s">
        <v>1391</v>
      </c>
      <c r="G134" s="194" t="s">
        <v>1375</v>
      </c>
      <c r="H134" s="195">
        <v>1</v>
      </c>
      <c r="I134" s="196"/>
      <c r="J134" s="197">
        <f>ROUND(I134*H134,2)</f>
        <v>0</v>
      </c>
      <c r="K134" s="193" t="s">
        <v>188</v>
      </c>
      <c r="L134" s="39"/>
      <c r="M134" s="198" t="s">
        <v>1</v>
      </c>
      <c r="N134" s="199" t="s">
        <v>38</v>
      </c>
      <c r="O134" s="71"/>
      <c r="P134" s="200">
        <f>O134*H134</f>
        <v>0</v>
      </c>
      <c r="Q134" s="200">
        <v>0</v>
      </c>
      <c r="R134" s="200">
        <f>Q134*H134</f>
        <v>0</v>
      </c>
      <c r="S134" s="200">
        <v>0</v>
      </c>
      <c r="T134" s="201">
        <f>S134*H134</f>
        <v>0</v>
      </c>
      <c r="U134" s="34"/>
      <c r="V134" s="34"/>
      <c r="W134" s="34"/>
      <c r="X134" s="34"/>
      <c r="Y134" s="34"/>
      <c r="Z134" s="34"/>
      <c r="AA134" s="34"/>
      <c r="AB134" s="34"/>
      <c r="AC134" s="34"/>
      <c r="AD134" s="34"/>
      <c r="AE134" s="34"/>
      <c r="AR134" s="202" t="s">
        <v>189</v>
      </c>
      <c r="AT134" s="202" t="s">
        <v>184</v>
      </c>
      <c r="AU134" s="202" t="s">
        <v>81</v>
      </c>
      <c r="AY134" s="17" t="s">
        <v>181</v>
      </c>
      <c r="BE134" s="203">
        <f>IF(N134="základní",J134,0)</f>
        <v>0</v>
      </c>
      <c r="BF134" s="203">
        <f>IF(N134="snížená",J134,0)</f>
        <v>0</v>
      </c>
      <c r="BG134" s="203">
        <f>IF(N134="zákl. přenesená",J134,0)</f>
        <v>0</v>
      </c>
      <c r="BH134" s="203">
        <f>IF(N134="sníž. přenesená",J134,0)</f>
        <v>0</v>
      </c>
      <c r="BI134" s="203">
        <f>IF(N134="nulová",J134,0)</f>
        <v>0</v>
      </c>
      <c r="BJ134" s="17" t="s">
        <v>81</v>
      </c>
      <c r="BK134" s="203">
        <f>ROUND(I134*H134,2)</f>
        <v>0</v>
      </c>
      <c r="BL134" s="17" t="s">
        <v>189</v>
      </c>
      <c r="BM134" s="202" t="s">
        <v>1392</v>
      </c>
    </row>
    <row r="135" spans="1:65" s="13" customFormat="1" x14ac:dyDescent="0.2">
      <c r="B135" s="204"/>
      <c r="C135" s="205"/>
      <c r="D135" s="206" t="s">
        <v>191</v>
      </c>
      <c r="E135" s="207" t="s">
        <v>1</v>
      </c>
      <c r="F135" s="208" t="s">
        <v>81</v>
      </c>
      <c r="G135" s="205"/>
      <c r="H135" s="209">
        <v>1</v>
      </c>
      <c r="I135" s="210"/>
      <c r="J135" s="205"/>
      <c r="K135" s="205"/>
      <c r="L135" s="211"/>
      <c r="M135" s="212"/>
      <c r="N135" s="213"/>
      <c r="O135" s="213"/>
      <c r="P135" s="213"/>
      <c r="Q135" s="213"/>
      <c r="R135" s="213"/>
      <c r="S135" s="213"/>
      <c r="T135" s="214"/>
      <c r="AT135" s="215" t="s">
        <v>191</v>
      </c>
      <c r="AU135" s="215" t="s">
        <v>81</v>
      </c>
      <c r="AV135" s="13" t="s">
        <v>83</v>
      </c>
      <c r="AW135" s="13" t="s">
        <v>30</v>
      </c>
      <c r="AX135" s="13" t="s">
        <v>81</v>
      </c>
      <c r="AY135" s="215" t="s">
        <v>181</v>
      </c>
    </row>
    <row r="136" spans="1:65" s="2" customFormat="1" ht="24.2" customHeight="1" x14ac:dyDescent="0.2">
      <c r="A136" s="34"/>
      <c r="B136" s="35"/>
      <c r="C136" s="191" t="s">
        <v>219</v>
      </c>
      <c r="D136" s="191" t="s">
        <v>184</v>
      </c>
      <c r="E136" s="192" t="s">
        <v>1393</v>
      </c>
      <c r="F136" s="193" t="s">
        <v>1394</v>
      </c>
      <c r="G136" s="194" t="s">
        <v>1375</v>
      </c>
      <c r="H136" s="195">
        <v>1</v>
      </c>
      <c r="I136" s="196"/>
      <c r="J136" s="197">
        <f>ROUND(I136*H136,2)</f>
        <v>0</v>
      </c>
      <c r="K136" s="193" t="s">
        <v>188</v>
      </c>
      <c r="L136" s="39"/>
      <c r="M136" s="198" t="s">
        <v>1</v>
      </c>
      <c r="N136" s="199" t="s">
        <v>38</v>
      </c>
      <c r="O136" s="71"/>
      <c r="P136" s="200">
        <f>O136*H136</f>
        <v>0</v>
      </c>
      <c r="Q136" s="200">
        <v>0</v>
      </c>
      <c r="R136" s="200">
        <f>Q136*H136</f>
        <v>0</v>
      </c>
      <c r="S136" s="200">
        <v>0</v>
      </c>
      <c r="T136" s="201">
        <f>S136*H136</f>
        <v>0</v>
      </c>
      <c r="U136" s="34"/>
      <c r="V136" s="34"/>
      <c r="W136" s="34"/>
      <c r="X136" s="34"/>
      <c r="Y136" s="34"/>
      <c r="Z136" s="34"/>
      <c r="AA136" s="34"/>
      <c r="AB136" s="34"/>
      <c r="AC136" s="34"/>
      <c r="AD136" s="34"/>
      <c r="AE136" s="34"/>
      <c r="AR136" s="202" t="s">
        <v>189</v>
      </c>
      <c r="AT136" s="202" t="s">
        <v>184</v>
      </c>
      <c r="AU136" s="202" t="s">
        <v>81</v>
      </c>
      <c r="AY136" s="17" t="s">
        <v>181</v>
      </c>
      <c r="BE136" s="203">
        <f>IF(N136="základní",J136,0)</f>
        <v>0</v>
      </c>
      <c r="BF136" s="203">
        <f>IF(N136="snížená",J136,0)</f>
        <v>0</v>
      </c>
      <c r="BG136" s="203">
        <f>IF(N136="zákl. přenesená",J136,0)</f>
        <v>0</v>
      </c>
      <c r="BH136" s="203">
        <f>IF(N136="sníž. přenesená",J136,0)</f>
        <v>0</v>
      </c>
      <c r="BI136" s="203">
        <f>IF(N136="nulová",J136,0)</f>
        <v>0</v>
      </c>
      <c r="BJ136" s="17" t="s">
        <v>81</v>
      </c>
      <c r="BK136" s="203">
        <f>ROUND(I136*H136,2)</f>
        <v>0</v>
      </c>
      <c r="BL136" s="17" t="s">
        <v>189</v>
      </c>
      <c r="BM136" s="202" t="s">
        <v>1395</v>
      </c>
    </row>
    <row r="137" spans="1:65" s="15" customFormat="1" x14ac:dyDescent="0.2">
      <c r="B137" s="237"/>
      <c r="C137" s="238"/>
      <c r="D137" s="206" t="s">
        <v>191</v>
      </c>
      <c r="E137" s="239" t="s">
        <v>1</v>
      </c>
      <c r="F137" s="240" t="s">
        <v>1396</v>
      </c>
      <c r="G137" s="238"/>
      <c r="H137" s="239" t="s">
        <v>1</v>
      </c>
      <c r="I137" s="241"/>
      <c r="J137" s="238"/>
      <c r="K137" s="238"/>
      <c r="L137" s="242"/>
      <c r="M137" s="243"/>
      <c r="N137" s="244"/>
      <c r="O137" s="244"/>
      <c r="P137" s="244"/>
      <c r="Q137" s="244"/>
      <c r="R137" s="244"/>
      <c r="S137" s="244"/>
      <c r="T137" s="245"/>
      <c r="AT137" s="246" t="s">
        <v>191</v>
      </c>
      <c r="AU137" s="246" t="s">
        <v>81</v>
      </c>
      <c r="AV137" s="15" t="s">
        <v>81</v>
      </c>
      <c r="AW137" s="15" t="s">
        <v>30</v>
      </c>
      <c r="AX137" s="15" t="s">
        <v>73</v>
      </c>
      <c r="AY137" s="246" t="s">
        <v>181</v>
      </c>
    </row>
    <row r="138" spans="1:65" s="13" customFormat="1" x14ac:dyDescent="0.2">
      <c r="B138" s="204"/>
      <c r="C138" s="205"/>
      <c r="D138" s="206" t="s">
        <v>191</v>
      </c>
      <c r="E138" s="207" t="s">
        <v>1</v>
      </c>
      <c r="F138" s="208" t="s">
        <v>81</v>
      </c>
      <c r="G138" s="205"/>
      <c r="H138" s="209">
        <v>1</v>
      </c>
      <c r="I138" s="210"/>
      <c r="J138" s="205"/>
      <c r="K138" s="205"/>
      <c r="L138" s="211"/>
      <c r="M138" s="212"/>
      <c r="N138" s="213"/>
      <c r="O138" s="213"/>
      <c r="P138" s="213"/>
      <c r="Q138" s="213"/>
      <c r="R138" s="213"/>
      <c r="S138" s="213"/>
      <c r="T138" s="214"/>
      <c r="AT138" s="215" t="s">
        <v>191</v>
      </c>
      <c r="AU138" s="215" t="s">
        <v>81</v>
      </c>
      <c r="AV138" s="13" t="s">
        <v>83</v>
      </c>
      <c r="AW138" s="13" t="s">
        <v>30</v>
      </c>
      <c r="AX138" s="13" t="s">
        <v>73</v>
      </c>
      <c r="AY138" s="215" t="s">
        <v>181</v>
      </c>
    </row>
    <row r="139" spans="1:65" s="14" customFormat="1" x14ac:dyDescent="0.2">
      <c r="B139" s="216"/>
      <c r="C139" s="217"/>
      <c r="D139" s="206" t="s">
        <v>191</v>
      </c>
      <c r="E139" s="218" t="s">
        <v>1</v>
      </c>
      <c r="F139" s="219" t="s">
        <v>193</v>
      </c>
      <c r="G139" s="217"/>
      <c r="H139" s="220">
        <v>1</v>
      </c>
      <c r="I139" s="221"/>
      <c r="J139" s="217"/>
      <c r="K139" s="217"/>
      <c r="L139" s="222"/>
      <c r="M139" s="223"/>
      <c r="N139" s="224"/>
      <c r="O139" s="224"/>
      <c r="P139" s="224"/>
      <c r="Q139" s="224"/>
      <c r="R139" s="224"/>
      <c r="S139" s="224"/>
      <c r="T139" s="225"/>
      <c r="AT139" s="226" t="s">
        <v>191</v>
      </c>
      <c r="AU139" s="226" t="s">
        <v>81</v>
      </c>
      <c r="AV139" s="14" t="s">
        <v>189</v>
      </c>
      <c r="AW139" s="14" t="s">
        <v>30</v>
      </c>
      <c r="AX139" s="14" t="s">
        <v>81</v>
      </c>
      <c r="AY139" s="226" t="s">
        <v>181</v>
      </c>
    </row>
    <row r="140" spans="1:65" s="2" customFormat="1" ht="66.75" customHeight="1" x14ac:dyDescent="0.2">
      <c r="A140" s="34"/>
      <c r="B140" s="35"/>
      <c r="C140" s="191" t="s">
        <v>224</v>
      </c>
      <c r="D140" s="191" t="s">
        <v>184</v>
      </c>
      <c r="E140" s="192" t="s">
        <v>1397</v>
      </c>
      <c r="F140" s="193" t="s">
        <v>1398</v>
      </c>
      <c r="G140" s="194" t="s">
        <v>1375</v>
      </c>
      <c r="H140" s="195">
        <v>1</v>
      </c>
      <c r="I140" s="196"/>
      <c r="J140" s="197">
        <f>ROUND(I140*H140,2)</f>
        <v>0</v>
      </c>
      <c r="K140" s="193" t="s">
        <v>188</v>
      </c>
      <c r="L140" s="39"/>
      <c r="M140" s="198" t="s">
        <v>1</v>
      </c>
      <c r="N140" s="199" t="s">
        <v>38</v>
      </c>
      <c r="O140" s="71"/>
      <c r="P140" s="200">
        <f>O140*H140</f>
        <v>0</v>
      </c>
      <c r="Q140" s="200">
        <v>0</v>
      </c>
      <c r="R140" s="200">
        <f>Q140*H140</f>
        <v>0</v>
      </c>
      <c r="S140" s="200">
        <v>0</v>
      </c>
      <c r="T140" s="201">
        <f>S140*H140</f>
        <v>0</v>
      </c>
      <c r="U140" s="34"/>
      <c r="V140" s="34"/>
      <c r="W140" s="34"/>
      <c r="X140" s="34"/>
      <c r="Y140" s="34"/>
      <c r="Z140" s="34"/>
      <c r="AA140" s="34"/>
      <c r="AB140" s="34"/>
      <c r="AC140" s="34"/>
      <c r="AD140" s="34"/>
      <c r="AE140" s="34"/>
      <c r="AR140" s="202" t="s">
        <v>189</v>
      </c>
      <c r="AT140" s="202" t="s">
        <v>184</v>
      </c>
      <c r="AU140" s="202" t="s">
        <v>81</v>
      </c>
      <c r="AY140" s="17" t="s">
        <v>181</v>
      </c>
      <c r="BE140" s="203">
        <f>IF(N140="základní",J140,0)</f>
        <v>0</v>
      </c>
      <c r="BF140" s="203">
        <f>IF(N140="snížená",J140,0)</f>
        <v>0</v>
      </c>
      <c r="BG140" s="203">
        <f>IF(N140="zákl. přenesená",J140,0)</f>
        <v>0</v>
      </c>
      <c r="BH140" s="203">
        <f>IF(N140="sníž. přenesená",J140,0)</f>
        <v>0</v>
      </c>
      <c r="BI140" s="203">
        <f>IF(N140="nulová",J140,0)</f>
        <v>0</v>
      </c>
      <c r="BJ140" s="17" t="s">
        <v>81</v>
      </c>
      <c r="BK140" s="203">
        <f>ROUND(I140*H140,2)</f>
        <v>0</v>
      </c>
      <c r="BL140" s="17" t="s">
        <v>189</v>
      </c>
      <c r="BM140" s="202" t="s">
        <v>1399</v>
      </c>
    </row>
    <row r="141" spans="1:65" s="13" customFormat="1" x14ac:dyDescent="0.2">
      <c r="B141" s="204"/>
      <c r="C141" s="205"/>
      <c r="D141" s="206" t="s">
        <v>191</v>
      </c>
      <c r="E141" s="207" t="s">
        <v>1</v>
      </c>
      <c r="F141" s="208" t="s">
        <v>81</v>
      </c>
      <c r="G141" s="205"/>
      <c r="H141" s="209">
        <v>1</v>
      </c>
      <c r="I141" s="210"/>
      <c r="J141" s="205"/>
      <c r="K141" s="205"/>
      <c r="L141" s="211"/>
      <c r="M141" s="257"/>
      <c r="N141" s="258"/>
      <c r="O141" s="258"/>
      <c r="P141" s="258"/>
      <c r="Q141" s="258"/>
      <c r="R141" s="258"/>
      <c r="S141" s="258"/>
      <c r="T141" s="259"/>
      <c r="AT141" s="215" t="s">
        <v>191</v>
      </c>
      <c r="AU141" s="215" t="s">
        <v>81</v>
      </c>
      <c r="AV141" s="13" t="s">
        <v>83</v>
      </c>
      <c r="AW141" s="13" t="s">
        <v>30</v>
      </c>
      <c r="AX141" s="13" t="s">
        <v>81</v>
      </c>
      <c r="AY141" s="215" t="s">
        <v>181</v>
      </c>
    </row>
    <row r="142" spans="1:65" s="2" customFormat="1" ht="6.95" customHeight="1" x14ac:dyDescent="0.2">
      <c r="A142" s="34"/>
      <c r="B142" s="54"/>
      <c r="C142" s="55"/>
      <c r="D142" s="55"/>
      <c r="E142" s="55"/>
      <c r="F142" s="55"/>
      <c r="G142" s="55"/>
      <c r="H142" s="55"/>
      <c r="I142" s="55"/>
      <c r="J142" s="55"/>
      <c r="K142" s="55"/>
      <c r="L142" s="39"/>
      <c r="M142" s="34"/>
      <c r="O142" s="34"/>
      <c r="P142" s="34"/>
      <c r="Q142" s="34"/>
      <c r="R142" s="34"/>
      <c r="S142" s="34"/>
      <c r="T142" s="34"/>
      <c r="U142" s="34"/>
      <c r="V142" s="34"/>
      <c r="W142" s="34"/>
      <c r="X142" s="34"/>
      <c r="Y142" s="34"/>
      <c r="Z142" s="34"/>
      <c r="AA142" s="34"/>
      <c r="AB142" s="34"/>
      <c r="AC142" s="34"/>
      <c r="AD142" s="34"/>
      <c r="AE142" s="34"/>
    </row>
  </sheetData>
  <sheetProtection algorithmName="SHA-512" hashValue="tt6BEJm/mn5XrtpYhFoy7JmuxKCK/iNaidPuxOE5aDIikYDS1hkbqHy4mdeT1FSsASC/OVdqYjgE1crYxdE7Ig==" saltValue="8lsWOAqOJ15VJ1//HZ+s6Jkuu/BbCa1TLGccNDxgjTSPVlkIjKS+62u9S8UE/dpnLbwhuG8tIc8yKwK9hhEyWQ==" spinCount="100000" sheet="1" objects="1" scenarios="1" formatColumns="0" formatRows="0" autoFilter="0"/>
  <autoFilter ref="C116:K141" xr:uid="{00000000-0009-0000-0000-000017000000}"/>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212"/>
  <sheetViews>
    <sheetView showGridLines="0" topLeftCell="A190" workbookViewId="0">
      <selection activeCell="I142" sqref="I142"/>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95"/>
      <c r="M2" s="295"/>
      <c r="N2" s="295"/>
      <c r="O2" s="295"/>
      <c r="P2" s="295"/>
      <c r="Q2" s="295"/>
      <c r="R2" s="295"/>
      <c r="S2" s="295"/>
      <c r="T2" s="295"/>
      <c r="U2" s="295"/>
      <c r="V2" s="295"/>
      <c r="AT2" s="17" t="s">
        <v>90</v>
      </c>
    </row>
    <row r="3" spans="1:46" s="1" customFormat="1" ht="6.95" customHeight="1" x14ac:dyDescent="0.2">
      <c r="B3" s="115"/>
      <c r="C3" s="116"/>
      <c r="D3" s="116"/>
      <c r="E3" s="116"/>
      <c r="F3" s="116"/>
      <c r="G3" s="116"/>
      <c r="H3" s="116"/>
      <c r="I3" s="116"/>
      <c r="J3" s="116"/>
      <c r="K3" s="116"/>
      <c r="L3" s="20"/>
      <c r="AT3" s="17" t="s">
        <v>83</v>
      </c>
    </row>
    <row r="4" spans="1:46" s="1" customFormat="1" ht="24.95" customHeight="1" x14ac:dyDescent="0.2">
      <c r="B4" s="20"/>
      <c r="D4" s="117" t="s">
        <v>155</v>
      </c>
      <c r="L4" s="20"/>
      <c r="M4" s="118" t="s">
        <v>10</v>
      </c>
      <c r="AT4" s="17" t="s">
        <v>4</v>
      </c>
    </row>
    <row r="5" spans="1:46" s="1" customFormat="1" ht="6.95" customHeight="1" x14ac:dyDescent="0.2">
      <c r="B5" s="20"/>
      <c r="L5" s="20"/>
    </row>
    <row r="6" spans="1:46" s="1" customFormat="1" ht="12" customHeight="1" x14ac:dyDescent="0.2">
      <c r="B6" s="20"/>
      <c r="D6" s="119" t="s">
        <v>16</v>
      </c>
      <c r="L6" s="20"/>
    </row>
    <row r="7" spans="1:46" s="1" customFormat="1" ht="16.5" customHeight="1" x14ac:dyDescent="0.2">
      <c r="B7" s="20"/>
      <c r="E7" s="311" t="str">
        <f>'Rekapitulace stavby'!K6</f>
        <v>16 -Oprava trati v úseku Praha Smíchov - Beroun Závodí</v>
      </c>
      <c r="F7" s="312"/>
      <c r="G7" s="312"/>
      <c r="H7" s="312"/>
      <c r="L7" s="20"/>
    </row>
    <row r="8" spans="1:46" s="1" customFormat="1" ht="12" customHeight="1" x14ac:dyDescent="0.2">
      <c r="B8" s="20"/>
      <c r="D8" s="119" t="s">
        <v>156</v>
      </c>
      <c r="L8" s="20"/>
    </row>
    <row r="9" spans="1:46" s="2" customFormat="1" ht="16.5" customHeight="1" x14ac:dyDescent="0.2">
      <c r="A9" s="34"/>
      <c r="B9" s="39"/>
      <c r="C9" s="34"/>
      <c r="D9" s="34"/>
      <c r="E9" s="311" t="s">
        <v>485</v>
      </c>
      <c r="F9" s="314"/>
      <c r="G9" s="314"/>
      <c r="H9" s="314"/>
      <c r="I9" s="34"/>
      <c r="J9" s="34"/>
      <c r="K9" s="34"/>
      <c r="L9" s="51"/>
      <c r="S9" s="34"/>
      <c r="T9" s="34"/>
      <c r="U9" s="34"/>
      <c r="V9" s="34"/>
      <c r="W9" s="34"/>
      <c r="X9" s="34"/>
      <c r="Y9" s="34"/>
      <c r="Z9" s="34"/>
      <c r="AA9" s="34"/>
      <c r="AB9" s="34"/>
      <c r="AC9" s="34"/>
      <c r="AD9" s="34"/>
      <c r="AE9" s="34"/>
    </row>
    <row r="10" spans="1:46" s="2" customFormat="1" ht="12" customHeight="1" x14ac:dyDescent="0.2">
      <c r="A10" s="34"/>
      <c r="B10" s="39"/>
      <c r="C10" s="34"/>
      <c r="D10" s="119" t="s">
        <v>486</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x14ac:dyDescent="0.2">
      <c r="A11" s="34"/>
      <c r="B11" s="39"/>
      <c r="C11" s="34"/>
      <c r="D11" s="34"/>
      <c r="E11" s="313" t="s">
        <v>487</v>
      </c>
      <c r="F11" s="314"/>
      <c r="G11" s="314"/>
      <c r="H11" s="314"/>
      <c r="I11" s="34"/>
      <c r="J11" s="34"/>
      <c r="K11" s="34"/>
      <c r="L11" s="51"/>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x14ac:dyDescent="0.2">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x14ac:dyDescent="0.2">
      <c r="A14" s="34"/>
      <c r="B14" s="39"/>
      <c r="C14" s="34"/>
      <c r="D14" s="119" t="s">
        <v>20</v>
      </c>
      <c r="E14" s="34"/>
      <c r="F14" s="110" t="s">
        <v>21</v>
      </c>
      <c r="G14" s="34"/>
      <c r="H14" s="34"/>
      <c r="I14" s="119" t="s">
        <v>22</v>
      </c>
      <c r="J14" s="120" t="str">
        <f>'Rekapitulace stavby'!AN8</f>
        <v>4. 4. 2022</v>
      </c>
      <c r="K14" s="34"/>
      <c r="L14" s="51"/>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x14ac:dyDescent="0.2">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customHeight="1" x14ac:dyDescent="0.2">
      <c r="A17" s="34"/>
      <c r="B17" s="39"/>
      <c r="C17" s="34"/>
      <c r="D17" s="34"/>
      <c r="E17" s="110" t="str">
        <f>IF('Rekapitulace stavby'!E11="","",'Rekapitulace stavby'!E11)</f>
        <v xml:space="preserve"> </v>
      </c>
      <c r="F17" s="34"/>
      <c r="G17" s="34"/>
      <c r="H17" s="34"/>
      <c r="I17" s="119" t="s">
        <v>26</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x14ac:dyDescent="0.2">
      <c r="A19" s="34"/>
      <c r="B19" s="39"/>
      <c r="C19" s="34"/>
      <c r="D19" s="119" t="s">
        <v>27</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x14ac:dyDescent="0.2">
      <c r="A20" s="34"/>
      <c r="B20" s="39"/>
      <c r="C20" s="34"/>
      <c r="D20" s="34"/>
      <c r="E20" s="315" t="str">
        <f>'Rekapitulace stavby'!E14</f>
        <v>Vyplň údaj</v>
      </c>
      <c r="F20" s="316"/>
      <c r="G20" s="316"/>
      <c r="H20" s="316"/>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x14ac:dyDescent="0.2">
      <c r="A22" s="34"/>
      <c r="B22" s="39"/>
      <c r="C22" s="34"/>
      <c r="D22" s="119" t="s">
        <v>29</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x14ac:dyDescent="0.2">
      <c r="A23" s="34"/>
      <c r="B23" s="39"/>
      <c r="C23" s="34"/>
      <c r="D23" s="34"/>
      <c r="E23" s="110" t="str">
        <f>IF('Rekapitulace stavby'!E17="","",'Rekapitulace stavby'!E17)</f>
        <v xml:space="preserve"> </v>
      </c>
      <c r="F23" s="34"/>
      <c r="G23" s="34"/>
      <c r="H23" s="34"/>
      <c r="I23" s="119" t="s">
        <v>26</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x14ac:dyDescent="0.2">
      <c r="A25" s="34"/>
      <c r="B25" s="39"/>
      <c r="C25" s="34"/>
      <c r="D25" s="119" t="s">
        <v>31</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x14ac:dyDescent="0.2">
      <c r="A26" s="34"/>
      <c r="B26" s="39"/>
      <c r="C26" s="34"/>
      <c r="D26" s="34"/>
      <c r="E26" s="110" t="str">
        <f>IF('Rekapitulace stavby'!E20="","",'Rekapitulace stavby'!E20)</f>
        <v xml:space="preserve"> </v>
      </c>
      <c r="F26" s="34"/>
      <c r="G26" s="34"/>
      <c r="H26" s="34"/>
      <c r="I26" s="119" t="s">
        <v>26</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x14ac:dyDescent="0.2">
      <c r="A28" s="34"/>
      <c r="B28" s="39"/>
      <c r="C28" s="34"/>
      <c r="D28" s="119" t="s">
        <v>32</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x14ac:dyDescent="0.2">
      <c r="A29" s="121"/>
      <c r="B29" s="122"/>
      <c r="C29" s="121"/>
      <c r="D29" s="121"/>
      <c r="E29" s="317" t="s">
        <v>1</v>
      </c>
      <c r="F29" s="317"/>
      <c r="G29" s="317"/>
      <c r="H29" s="317"/>
      <c r="I29" s="121"/>
      <c r="J29" s="121"/>
      <c r="K29" s="121"/>
      <c r="L29" s="123"/>
      <c r="S29" s="121"/>
      <c r="T29" s="121"/>
      <c r="U29" s="121"/>
      <c r="V29" s="121"/>
      <c r="W29" s="121"/>
      <c r="X29" s="121"/>
      <c r="Y29" s="121"/>
      <c r="Z29" s="121"/>
      <c r="AA29" s="121"/>
      <c r="AB29" s="121"/>
      <c r="AC29" s="121"/>
      <c r="AD29" s="121"/>
      <c r="AE29" s="121"/>
    </row>
    <row r="30" spans="1:31" s="2" customFormat="1" ht="6.95" customHeight="1" x14ac:dyDescent="0.2">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x14ac:dyDescent="0.2">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x14ac:dyDescent="0.2">
      <c r="A32" s="34"/>
      <c r="B32" s="39"/>
      <c r="C32" s="34"/>
      <c r="D32" s="125" t="s">
        <v>33</v>
      </c>
      <c r="E32" s="34"/>
      <c r="F32" s="34"/>
      <c r="G32" s="34"/>
      <c r="H32" s="34"/>
      <c r="I32" s="34"/>
      <c r="J32" s="126">
        <f>ROUND(J123, 2)</f>
        <v>0</v>
      </c>
      <c r="K32" s="34"/>
      <c r="L32" s="51"/>
      <c r="S32" s="34"/>
      <c r="T32" s="34"/>
      <c r="U32" s="34"/>
      <c r="V32" s="34"/>
      <c r="W32" s="34"/>
      <c r="X32" s="34"/>
      <c r="Y32" s="34"/>
      <c r="Z32" s="34"/>
      <c r="AA32" s="34"/>
      <c r="AB32" s="34"/>
      <c r="AC32" s="34"/>
      <c r="AD32" s="34"/>
      <c r="AE32" s="34"/>
    </row>
    <row r="33" spans="1:31" s="2" customFormat="1" ht="6.95" customHeight="1" x14ac:dyDescent="0.2">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7" t="s">
        <v>35</v>
      </c>
      <c r="G34" s="34"/>
      <c r="H34" s="34"/>
      <c r="I34" s="127" t="s">
        <v>34</v>
      </c>
      <c r="J34" s="127" t="s">
        <v>36</v>
      </c>
      <c r="K34" s="34"/>
      <c r="L34" s="51"/>
      <c r="S34" s="34"/>
      <c r="T34" s="34"/>
      <c r="U34" s="34"/>
      <c r="V34" s="34"/>
      <c r="W34" s="34"/>
      <c r="X34" s="34"/>
      <c r="Y34" s="34"/>
      <c r="Z34" s="34"/>
      <c r="AA34" s="34"/>
      <c r="AB34" s="34"/>
      <c r="AC34" s="34"/>
      <c r="AD34" s="34"/>
      <c r="AE34" s="34"/>
    </row>
    <row r="35" spans="1:31" s="2" customFormat="1" ht="14.45" customHeight="1" x14ac:dyDescent="0.2">
      <c r="A35" s="34"/>
      <c r="B35" s="39"/>
      <c r="C35" s="34"/>
      <c r="D35" s="128" t="s">
        <v>37</v>
      </c>
      <c r="E35" s="119" t="s">
        <v>38</v>
      </c>
      <c r="F35" s="129">
        <f>ROUND((SUM(BE123:BE211)),  2)</f>
        <v>0</v>
      </c>
      <c r="G35" s="34"/>
      <c r="H35" s="34"/>
      <c r="I35" s="130">
        <v>0.21</v>
      </c>
      <c r="J35" s="129">
        <f>ROUND(((SUM(BE123:BE211))*I35),  2)</f>
        <v>0</v>
      </c>
      <c r="K35" s="34"/>
      <c r="L35" s="51"/>
      <c r="S35" s="34"/>
      <c r="T35" s="34"/>
      <c r="U35" s="34"/>
      <c r="V35" s="34"/>
      <c r="W35" s="34"/>
      <c r="X35" s="34"/>
      <c r="Y35" s="34"/>
      <c r="Z35" s="34"/>
      <c r="AA35" s="34"/>
      <c r="AB35" s="34"/>
      <c r="AC35" s="34"/>
      <c r="AD35" s="34"/>
      <c r="AE35" s="34"/>
    </row>
    <row r="36" spans="1:31" s="2" customFormat="1" ht="14.45" customHeight="1" x14ac:dyDescent="0.2">
      <c r="A36" s="34"/>
      <c r="B36" s="39"/>
      <c r="C36" s="34"/>
      <c r="D36" s="34"/>
      <c r="E36" s="119" t="s">
        <v>39</v>
      </c>
      <c r="F36" s="129">
        <f>ROUND((SUM(BF123:BF211)),  2)</f>
        <v>0</v>
      </c>
      <c r="G36" s="34"/>
      <c r="H36" s="34"/>
      <c r="I36" s="130">
        <v>0.15</v>
      </c>
      <c r="J36" s="129">
        <f>ROUND(((SUM(BF123:BF211))*I36),  2)</f>
        <v>0</v>
      </c>
      <c r="K36" s="34"/>
      <c r="L36" s="51"/>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9" t="s">
        <v>40</v>
      </c>
      <c r="F37" s="129">
        <f>ROUND((SUM(BG123:BG211)),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9" t="s">
        <v>41</v>
      </c>
      <c r="F38" s="129">
        <f>ROUND((SUM(BH123:BH211)),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9" t="s">
        <v>42</v>
      </c>
      <c r="F39" s="129">
        <f>ROUND((SUM(BI123:BI211)),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x14ac:dyDescent="0.2">
      <c r="A41" s="34"/>
      <c r="B41" s="39"/>
      <c r="C41" s="131"/>
      <c r="D41" s="132" t="s">
        <v>43</v>
      </c>
      <c r="E41" s="133"/>
      <c r="F41" s="133"/>
      <c r="G41" s="134" t="s">
        <v>44</v>
      </c>
      <c r="H41" s="135" t="s">
        <v>45</v>
      </c>
      <c r="I41" s="133"/>
      <c r="J41" s="136">
        <f>SUM(J32:J39)</f>
        <v>0</v>
      </c>
      <c r="K41" s="137"/>
      <c r="L41" s="51"/>
      <c r="S41" s="34"/>
      <c r="T41" s="34"/>
      <c r="U41" s="34"/>
      <c r="V41" s="34"/>
      <c r="W41" s="34"/>
      <c r="X41" s="34"/>
      <c r="Y41" s="34"/>
      <c r="Z41" s="34"/>
      <c r="AA41" s="34"/>
      <c r="AB41" s="34"/>
      <c r="AC41" s="34"/>
      <c r="AD41" s="34"/>
      <c r="AE41" s="34"/>
    </row>
    <row r="42" spans="1:31" s="2" customFormat="1" ht="14.45" customHeight="1" x14ac:dyDescent="0.2">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51"/>
      <c r="D50" s="138" t="s">
        <v>46</v>
      </c>
      <c r="E50" s="139"/>
      <c r="F50" s="139"/>
      <c r="G50" s="138" t="s">
        <v>47</v>
      </c>
      <c r="H50" s="139"/>
      <c r="I50" s="139"/>
      <c r="J50" s="139"/>
      <c r="K50" s="139"/>
      <c r="L50" s="51"/>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34"/>
      <c r="B61" s="39"/>
      <c r="C61" s="34"/>
      <c r="D61" s="140" t="s">
        <v>48</v>
      </c>
      <c r="E61" s="141"/>
      <c r="F61" s="142" t="s">
        <v>49</v>
      </c>
      <c r="G61" s="140" t="s">
        <v>48</v>
      </c>
      <c r="H61" s="141"/>
      <c r="I61" s="141"/>
      <c r="J61" s="143" t="s">
        <v>49</v>
      </c>
      <c r="K61" s="141"/>
      <c r="L61" s="51"/>
      <c r="S61" s="34"/>
      <c r="T61" s="34"/>
      <c r="U61" s="34"/>
      <c r="V61" s="34"/>
      <c r="W61" s="34"/>
      <c r="X61" s="34"/>
      <c r="Y61" s="34"/>
      <c r="Z61" s="34"/>
      <c r="AA61" s="34"/>
      <c r="AB61" s="34"/>
      <c r="AC61" s="34"/>
      <c r="AD61" s="34"/>
      <c r="AE61" s="34"/>
    </row>
    <row r="62" spans="1:31" x14ac:dyDescent="0.2">
      <c r="B62" s="20"/>
      <c r="L62" s="20"/>
    </row>
    <row r="63" spans="1:31" x14ac:dyDescent="0.2">
      <c r="B63" s="20"/>
      <c r="L63" s="20"/>
    </row>
    <row r="64" spans="1:31" x14ac:dyDescent="0.2">
      <c r="B64" s="20"/>
      <c r="L64" s="20"/>
    </row>
    <row r="65" spans="1:31" s="2" customFormat="1" ht="12.75" x14ac:dyDescent="0.2">
      <c r="A65" s="34"/>
      <c r="B65" s="39"/>
      <c r="C65" s="34"/>
      <c r="D65" s="138" t="s">
        <v>50</v>
      </c>
      <c r="E65" s="144"/>
      <c r="F65" s="144"/>
      <c r="G65" s="138" t="s">
        <v>51</v>
      </c>
      <c r="H65" s="144"/>
      <c r="I65" s="144"/>
      <c r="J65" s="144"/>
      <c r="K65" s="144"/>
      <c r="L65" s="51"/>
      <c r="S65" s="34"/>
      <c r="T65" s="34"/>
      <c r="U65" s="34"/>
      <c r="V65" s="34"/>
      <c r="W65" s="34"/>
      <c r="X65" s="34"/>
      <c r="Y65" s="34"/>
      <c r="Z65" s="34"/>
      <c r="AA65" s="34"/>
      <c r="AB65" s="34"/>
      <c r="AC65" s="34"/>
      <c r="AD65" s="34"/>
      <c r="AE65" s="34"/>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34"/>
      <c r="B76" s="39"/>
      <c r="C76" s="34"/>
      <c r="D76" s="140" t="s">
        <v>48</v>
      </c>
      <c r="E76" s="141"/>
      <c r="F76" s="142" t="s">
        <v>49</v>
      </c>
      <c r="G76" s="140" t="s">
        <v>48</v>
      </c>
      <c r="H76" s="141"/>
      <c r="I76" s="141"/>
      <c r="J76" s="143" t="s">
        <v>49</v>
      </c>
      <c r="K76" s="141"/>
      <c r="L76" s="51"/>
      <c r="S76" s="34"/>
      <c r="T76" s="34"/>
      <c r="U76" s="34"/>
      <c r="V76" s="34"/>
      <c r="W76" s="34"/>
      <c r="X76" s="34"/>
      <c r="Y76" s="34"/>
      <c r="Z76" s="34"/>
      <c r="AA76" s="34"/>
      <c r="AB76" s="34"/>
      <c r="AC76" s="34"/>
      <c r="AD76" s="34"/>
      <c r="AE76" s="34"/>
    </row>
    <row r="77" spans="1:31" s="2" customFormat="1" ht="14.45" customHeight="1" x14ac:dyDescent="0.2">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5" customHeight="1" x14ac:dyDescent="0.2">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x14ac:dyDescent="0.2">
      <c r="A82" s="34"/>
      <c r="B82" s="35"/>
      <c r="C82" s="23" t="s">
        <v>158</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x14ac:dyDescent="0.2">
      <c r="A85" s="34"/>
      <c r="B85" s="35"/>
      <c r="C85" s="36"/>
      <c r="D85" s="36"/>
      <c r="E85" s="309" t="str">
        <f>E7</f>
        <v>16 -Oprava trati v úseku Praha Smíchov - Beroun Závodí</v>
      </c>
      <c r="F85" s="310"/>
      <c r="G85" s="310"/>
      <c r="H85" s="310"/>
      <c r="I85" s="36"/>
      <c r="J85" s="36"/>
      <c r="K85" s="36"/>
      <c r="L85" s="51"/>
      <c r="S85" s="34"/>
      <c r="T85" s="34"/>
      <c r="U85" s="34"/>
      <c r="V85" s="34"/>
      <c r="W85" s="34"/>
      <c r="X85" s="34"/>
      <c r="Y85" s="34"/>
      <c r="Z85" s="34"/>
      <c r="AA85" s="34"/>
      <c r="AB85" s="34"/>
      <c r="AC85" s="34"/>
      <c r="AD85" s="34"/>
      <c r="AE85" s="34"/>
    </row>
    <row r="86" spans="1:31" s="1" customFormat="1" ht="12" customHeight="1" x14ac:dyDescent="0.2">
      <c r="B86" s="21"/>
      <c r="C86" s="29" t="s">
        <v>156</v>
      </c>
      <c r="D86" s="22"/>
      <c r="E86" s="22"/>
      <c r="F86" s="22"/>
      <c r="G86" s="22"/>
      <c r="H86" s="22"/>
      <c r="I86" s="22"/>
      <c r="J86" s="22"/>
      <c r="K86" s="22"/>
      <c r="L86" s="20"/>
    </row>
    <row r="87" spans="1:31" s="2" customFormat="1" ht="16.5" customHeight="1" x14ac:dyDescent="0.2">
      <c r="A87" s="34"/>
      <c r="B87" s="35"/>
      <c r="C87" s="36"/>
      <c r="D87" s="36"/>
      <c r="E87" s="309" t="s">
        <v>485</v>
      </c>
      <c r="F87" s="308"/>
      <c r="G87" s="308"/>
      <c r="H87" s="308"/>
      <c r="I87" s="36"/>
      <c r="J87" s="36"/>
      <c r="K87" s="36"/>
      <c r="L87" s="51"/>
      <c r="S87" s="34"/>
      <c r="T87" s="34"/>
      <c r="U87" s="34"/>
      <c r="V87" s="34"/>
      <c r="W87" s="34"/>
      <c r="X87" s="34"/>
      <c r="Y87" s="34"/>
      <c r="Z87" s="34"/>
      <c r="AA87" s="34"/>
      <c r="AB87" s="34"/>
      <c r="AC87" s="34"/>
      <c r="AD87" s="34"/>
      <c r="AE87" s="34"/>
    </row>
    <row r="88" spans="1:31" s="2" customFormat="1" ht="12" customHeight="1" x14ac:dyDescent="0.2">
      <c r="A88" s="34"/>
      <c r="B88" s="35"/>
      <c r="C88" s="29" t="s">
        <v>486</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x14ac:dyDescent="0.2">
      <c r="A89" s="34"/>
      <c r="B89" s="35"/>
      <c r="C89" s="36"/>
      <c r="D89" s="36"/>
      <c r="E89" s="270" t="str">
        <f>E11</f>
        <v>01 - Oprava P2222</v>
      </c>
      <c r="F89" s="308"/>
      <c r="G89" s="308"/>
      <c r="H89" s="308"/>
      <c r="I89" s="36"/>
      <c r="J89" s="36"/>
      <c r="K89" s="36"/>
      <c r="L89" s="51"/>
      <c r="S89" s="34"/>
      <c r="T89" s="34"/>
      <c r="U89" s="34"/>
      <c r="V89" s="34"/>
      <c r="W89" s="34"/>
      <c r="X89" s="34"/>
      <c r="Y89" s="34"/>
      <c r="Z89" s="34"/>
      <c r="AA89" s="34"/>
      <c r="AB89" s="34"/>
      <c r="AC89" s="34"/>
      <c r="AD89" s="34"/>
      <c r="AE89" s="34"/>
    </row>
    <row r="90" spans="1:31" s="2" customFormat="1" ht="6.95"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x14ac:dyDescent="0.2">
      <c r="A91" s="34"/>
      <c r="B91" s="35"/>
      <c r="C91" s="29" t="s">
        <v>20</v>
      </c>
      <c r="D91" s="36"/>
      <c r="E91" s="36"/>
      <c r="F91" s="27" t="str">
        <f>F14</f>
        <v xml:space="preserve"> </v>
      </c>
      <c r="G91" s="36"/>
      <c r="H91" s="36"/>
      <c r="I91" s="29" t="s">
        <v>22</v>
      </c>
      <c r="J91" s="66" t="str">
        <f>IF(J14="","",J14)</f>
        <v>4. 4. 2022</v>
      </c>
      <c r="K91" s="36"/>
      <c r="L91" s="51"/>
      <c r="S91" s="34"/>
      <c r="T91" s="34"/>
      <c r="U91" s="34"/>
      <c r="V91" s="34"/>
      <c r="W91" s="34"/>
      <c r="X91" s="34"/>
      <c r="Y91" s="34"/>
      <c r="Z91" s="34"/>
      <c r="AA91" s="34"/>
      <c r="AB91" s="34"/>
      <c r="AC91" s="34"/>
      <c r="AD91" s="34"/>
      <c r="AE91" s="34"/>
    </row>
    <row r="92" spans="1:31" s="2" customFormat="1" ht="6.95" customHeight="1" x14ac:dyDescent="0.2">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x14ac:dyDescent="0.2">
      <c r="A93" s="34"/>
      <c r="B93" s="35"/>
      <c r="C93" s="29" t="s">
        <v>24</v>
      </c>
      <c r="D93" s="36"/>
      <c r="E93" s="36"/>
      <c r="F93" s="27" t="str">
        <f>E17</f>
        <v xml:space="preserve"> </v>
      </c>
      <c r="G93" s="36"/>
      <c r="H93" s="36"/>
      <c r="I93" s="29" t="s">
        <v>29</v>
      </c>
      <c r="J93" s="32" t="str">
        <f>E23</f>
        <v xml:space="preserve"> </v>
      </c>
      <c r="K93" s="36"/>
      <c r="L93" s="51"/>
      <c r="S93" s="34"/>
      <c r="T93" s="34"/>
      <c r="U93" s="34"/>
      <c r="V93" s="34"/>
      <c r="W93" s="34"/>
      <c r="X93" s="34"/>
      <c r="Y93" s="34"/>
      <c r="Z93" s="34"/>
      <c r="AA93" s="34"/>
      <c r="AB93" s="34"/>
      <c r="AC93" s="34"/>
      <c r="AD93" s="34"/>
      <c r="AE93" s="34"/>
    </row>
    <row r="94" spans="1:31" s="2" customFormat="1" ht="15.2" customHeight="1" x14ac:dyDescent="0.2">
      <c r="A94" s="34"/>
      <c r="B94" s="35"/>
      <c r="C94" s="29" t="s">
        <v>27</v>
      </c>
      <c r="D94" s="36"/>
      <c r="E94" s="36"/>
      <c r="F94" s="27" t="str">
        <f>IF(E20="","",E20)</f>
        <v>Vyplň údaj</v>
      </c>
      <c r="G94" s="36"/>
      <c r="H94" s="36"/>
      <c r="I94" s="29" t="s">
        <v>31</v>
      </c>
      <c r="J94" s="32" t="str">
        <f>E26</f>
        <v xml:space="preserve"> </v>
      </c>
      <c r="K94" s="36"/>
      <c r="L94" s="51"/>
      <c r="S94" s="34"/>
      <c r="T94" s="34"/>
      <c r="U94" s="34"/>
      <c r="V94" s="34"/>
      <c r="W94" s="34"/>
      <c r="X94" s="34"/>
      <c r="Y94" s="34"/>
      <c r="Z94" s="34"/>
      <c r="AA94" s="34"/>
      <c r="AB94" s="34"/>
      <c r="AC94" s="34"/>
      <c r="AD94" s="34"/>
      <c r="AE94" s="34"/>
    </row>
    <row r="95" spans="1:31" s="2" customFormat="1" ht="10.35"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x14ac:dyDescent="0.2">
      <c r="A96" s="34"/>
      <c r="B96" s="35"/>
      <c r="C96" s="149" t="s">
        <v>159</v>
      </c>
      <c r="D96" s="150"/>
      <c r="E96" s="150"/>
      <c r="F96" s="150"/>
      <c r="G96" s="150"/>
      <c r="H96" s="150"/>
      <c r="I96" s="150"/>
      <c r="J96" s="151" t="s">
        <v>160</v>
      </c>
      <c r="K96" s="150"/>
      <c r="L96" s="51"/>
      <c r="S96" s="34"/>
      <c r="T96" s="34"/>
      <c r="U96" s="34"/>
      <c r="V96" s="34"/>
      <c r="W96" s="34"/>
      <c r="X96" s="34"/>
      <c r="Y96" s="34"/>
      <c r="Z96" s="34"/>
      <c r="AA96" s="34"/>
      <c r="AB96" s="34"/>
      <c r="AC96" s="34"/>
      <c r="AD96" s="34"/>
      <c r="AE96" s="34"/>
    </row>
    <row r="97" spans="1:47" s="2" customFormat="1" ht="10.35" customHeight="1" x14ac:dyDescent="0.2">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x14ac:dyDescent="0.2">
      <c r="A98" s="34"/>
      <c r="B98" s="35"/>
      <c r="C98" s="152" t="s">
        <v>161</v>
      </c>
      <c r="D98" s="36"/>
      <c r="E98" s="36"/>
      <c r="F98" s="36"/>
      <c r="G98" s="36"/>
      <c r="H98" s="36"/>
      <c r="I98" s="36"/>
      <c r="J98" s="84">
        <f>J123</f>
        <v>0</v>
      </c>
      <c r="K98" s="36"/>
      <c r="L98" s="51"/>
      <c r="S98" s="34"/>
      <c r="T98" s="34"/>
      <c r="U98" s="34"/>
      <c r="V98" s="34"/>
      <c r="W98" s="34"/>
      <c r="X98" s="34"/>
      <c r="Y98" s="34"/>
      <c r="Z98" s="34"/>
      <c r="AA98" s="34"/>
      <c r="AB98" s="34"/>
      <c r="AC98" s="34"/>
      <c r="AD98" s="34"/>
      <c r="AE98" s="34"/>
      <c r="AU98" s="17" t="s">
        <v>162</v>
      </c>
    </row>
    <row r="99" spans="1:47" s="9" customFormat="1" ht="24.95" customHeight="1" x14ac:dyDescent="0.2">
      <c r="B99" s="153"/>
      <c r="C99" s="154"/>
      <c r="D99" s="155" t="s">
        <v>163</v>
      </c>
      <c r="E99" s="156"/>
      <c r="F99" s="156"/>
      <c r="G99" s="156"/>
      <c r="H99" s="156"/>
      <c r="I99" s="156"/>
      <c r="J99" s="157">
        <f>J124</f>
        <v>0</v>
      </c>
      <c r="K99" s="154"/>
      <c r="L99" s="158"/>
    </row>
    <row r="100" spans="1:47" s="10" customFormat="1" ht="19.899999999999999" customHeight="1" x14ac:dyDescent="0.2">
      <c r="B100" s="159"/>
      <c r="C100" s="104"/>
      <c r="D100" s="160" t="s">
        <v>164</v>
      </c>
      <c r="E100" s="161"/>
      <c r="F100" s="161"/>
      <c r="G100" s="161"/>
      <c r="H100" s="161"/>
      <c r="I100" s="161"/>
      <c r="J100" s="162">
        <f>J125</f>
        <v>0</v>
      </c>
      <c r="K100" s="104"/>
      <c r="L100" s="163"/>
    </row>
    <row r="101" spans="1:47" s="9" customFormat="1" ht="24.95" customHeight="1" x14ac:dyDescent="0.2">
      <c r="B101" s="153"/>
      <c r="C101" s="154"/>
      <c r="D101" s="155" t="s">
        <v>165</v>
      </c>
      <c r="E101" s="156"/>
      <c r="F101" s="156"/>
      <c r="G101" s="156"/>
      <c r="H101" s="156"/>
      <c r="I101" s="156"/>
      <c r="J101" s="157">
        <f>J188</f>
        <v>0</v>
      </c>
      <c r="K101" s="154"/>
      <c r="L101" s="158"/>
    </row>
    <row r="102" spans="1:47" s="2" customFormat="1" ht="21.75" customHeight="1" x14ac:dyDescent="0.2">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47" s="2" customFormat="1" ht="6.95" customHeight="1" x14ac:dyDescent="0.2">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7" spans="1:47" s="2" customFormat="1" ht="6.95" customHeight="1" x14ac:dyDescent="0.2">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47" s="2" customFormat="1" ht="24.95" customHeight="1" x14ac:dyDescent="0.2">
      <c r="A108" s="34"/>
      <c r="B108" s="35"/>
      <c r="C108" s="23" t="s">
        <v>166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47" s="2" customFormat="1" ht="6.95" customHeight="1" x14ac:dyDescent="0.2">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47" s="2" customFormat="1" ht="12" customHeight="1" x14ac:dyDescent="0.2">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16.5" customHeight="1" x14ac:dyDescent="0.2">
      <c r="A111" s="34"/>
      <c r="B111" s="35"/>
      <c r="C111" s="36"/>
      <c r="D111" s="36"/>
      <c r="E111" s="309" t="str">
        <f>E7</f>
        <v>16 -Oprava trati v úseku Praha Smíchov - Beroun Závodí</v>
      </c>
      <c r="F111" s="310"/>
      <c r="G111" s="310"/>
      <c r="H111" s="310"/>
      <c r="I111" s="36"/>
      <c r="J111" s="36"/>
      <c r="K111" s="36"/>
      <c r="L111" s="51"/>
      <c r="S111" s="34"/>
      <c r="T111" s="34"/>
      <c r="U111" s="34"/>
      <c r="V111" s="34"/>
      <c r="W111" s="34"/>
      <c r="X111" s="34"/>
      <c r="Y111" s="34"/>
      <c r="Z111" s="34"/>
      <c r="AA111" s="34"/>
      <c r="AB111" s="34"/>
      <c r="AC111" s="34"/>
      <c r="AD111" s="34"/>
      <c r="AE111" s="34"/>
    </row>
    <row r="112" spans="1:47" s="1" customFormat="1" ht="12" customHeight="1" x14ac:dyDescent="0.2">
      <c r="B112" s="21"/>
      <c r="C112" s="29" t="s">
        <v>156</v>
      </c>
      <c r="D112" s="22"/>
      <c r="E112" s="22"/>
      <c r="F112" s="22"/>
      <c r="G112" s="22"/>
      <c r="H112" s="22"/>
      <c r="I112" s="22"/>
      <c r="J112" s="22"/>
      <c r="K112" s="22"/>
      <c r="L112" s="20"/>
    </row>
    <row r="113" spans="1:65" s="2" customFormat="1" ht="16.5" customHeight="1" x14ac:dyDescent="0.2">
      <c r="A113" s="34"/>
      <c r="B113" s="35"/>
      <c r="C113" s="36"/>
      <c r="D113" s="36"/>
      <c r="E113" s="309" t="s">
        <v>485</v>
      </c>
      <c r="F113" s="308"/>
      <c r="G113" s="308"/>
      <c r="H113" s="308"/>
      <c r="I113" s="36"/>
      <c r="J113" s="36"/>
      <c r="K113" s="36"/>
      <c r="L113" s="51"/>
      <c r="S113" s="34"/>
      <c r="T113" s="34"/>
      <c r="U113" s="34"/>
      <c r="V113" s="34"/>
      <c r="W113" s="34"/>
      <c r="X113" s="34"/>
      <c r="Y113" s="34"/>
      <c r="Z113" s="34"/>
      <c r="AA113" s="34"/>
      <c r="AB113" s="34"/>
      <c r="AC113" s="34"/>
      <c r="AD113" s="34"/>
      <c r="AE113" s="34"/>
    </row>
    <row r="114" spans="1:65" s="2" customFormat="1" ht="12" customHeight="1" x14ac:dyDescent="0.2">
      <c r="A114" s="34"/>
      <c r="B114" s="35"/>
      <c r="C114" s="29" t="s">
        <v>486</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6.5" customHeight="1" x14ac:dyDescent="0.2">
      <c r="A115" s="34"/>
      <c r="B115" s="35"/>
      <c r="C115" s="36"/>
      <c r="D115" s="36"/>
      <c r="E115" s="270" t="str">
        <f>E11</f>
        <v>01 - Oprava P2222</v>
      </c>
      <c r="F115" s="308"/>
      <c r="G115" s="308"/>
      <c r="H115" s="308"/>
      <c r="I115" s="36"/>
      <c r="J115" s="36"/>
      <c r="K115" s="36"/>
      <c r="L115" s="51"/>
      <c r="S115" s="34"/>
      <c r="T115" s="34"/>
      <c r="U115" s="34"/>
      <c r="V115" s="34"/>
      <c r="W115" s="34"/>
      <c r="X115" s="34"/>
      <c r="Y115" s="34"/>
      <c r="Z115" s="34"/>
      <c r="AA115" s="34"/>
      <c r="AB115" s="34"/>
      <c r="AC115" s="34"/>
      <c r="AD115" s="34"/>
      <c r="AE115" s="34"/>
    </row>
    <row r="116" spans="1:65" s="2" customFormat="1" ht="6.95" customHeight="1" x14ac:dyDescent="0.2">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2" customHeight="1" x14ac:dyDescent="0.2">
      <c r="A117" s="34"/>
      <c r="B117" s="35"/>
      <c r="C117" s="29" t="s">
        <v>20</v>
      </c>
      <c r="D117" s="36"/>
      <c r="E117" s="36"/>
      <c r="F117" s="27" t="str">
        <f>F14</f>
        <v xml:space="preserve"> </v>
      </c>
      <c r="G117" s="36"/>
      <c r="H117" s="36"/>
      <c r="I117" s="29" t="s">
        <v>22</v>
      </c>
      <c r="J117" s="66" t="str">
        <f>IF(J14="","",J14)</f>
        <v>4. 4. 2022</v>
      </c>
      <c r="K117" s="36"/>
      <c r="L117" s="51"/>
      <c r="S117" s="34"/>
      <c r="T117" s="34"/>
      <c r="U117" s="34"/>
      <c r="V117" s="34"/>
      <c r="W117" s="34"/>
      <c r="X117" s="34"/>
      <c r="Y117" s="34"/>
      <c r="Z117" s="34"/>
      <c r="AA117" s="34"/>
      <c r="AB117" s="34"/>
      <c r="AC117" s="34"/>
      <c r="AD117" s="34"/>
      <c r="AE117" s="34"/>
    </row>
    <row r="118" spans="1:65" s="2" customFormat="1" ht="6.95" customHeight="1" x14ac:dyDescent="0.2">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5.2" customHeight="1" x14ac:dyDescent="0.2">
      <c r="A119" s="34"/>
      <c r="B119" s="35"/>
      <c r="C119" s="29" t="s">
        <v>24</v>
      </c>
      <c r="D119" s="36"/>
      <c r="E119" s="36"/>
      <c r="F119" s="27" t="str">
        <f>E17</f>
        <v xml:space="preserve"> </v>
      </c>
      <c r="G119" s="36"/>
      <c r="H119" s="36"/>
      <c r="I119" s="29" t="s">
        <v>29</v>
      </c>
      <c r="J119" s="32" t="str">
        <f>E23</f>
        <v xml:space="preserve"> </v>
      </c>
      <c r="K119" s="36"/>
      <c r="L119" s="51"/>
      <c r="S119" s="34"/>
      <c r="T119" s="34"/>
      <c r="U119" s="34"/>
      <c r="V119" s="34"/>
      <c r="W119" s="34"/>
      <c r="X119" s="34"/>
      <c r="Y119" s="34"/>
      <c r="Z119" s="34"/>
      <c r="AA119" s="34"/>
      <c r="AB119" s="34"/>
      <c r="AC119" s="34"/>
      <c r="AD119" s="34"/>
      <c r="AE119" s="34"/>
    </row>
    <row r="120" spans="1:65" s="2" customFormat="1" ht="15.2" customHeight="1" x14ac:dyDescent="0.2">
      <c r="A120" s="34"/>
      <c r="B120" s="35"/>
      <c r="C120" s="29" t="s">
        <v>27</v>
      </c>
      <c r="D120" s="36"/>
      <c r="E120" s="36"/>
      <c r="F120" s="27" t="str">
        <f>IF(E20="","",E20)</f>
        <v>Vyplň údaj</v>
      </c>
      <c r="G120" s="36"/>
      <c r="H120" s="36"/>
      <c r="I120" s="29" t="s">
        <v>31</v>
      </c>
      <c r="J120" s="32" t="str">
        <f>E26</f>
        <v xml:space="preserve"> </v>
      </c>
      <c r="K120" s="36"/>
      <c r="L120" s="51"/>
      <c r="S120" s="34"/>
      <c r="T120" s="34"/>
      <c r="U120" s="34"/>
      <c r="V120" s="34"/>
      <c r="W120" s="34"/>
      <c r="X120" s="34"/>
      <c r="Y120" s="34"/>
      <c r="Z120" s="34"/>
      <c r="AA120" s="34"/>
      <c r="AB120" s="34"/>
      <c r="AC120" s="34"/>
      <c r="AD120" s="34"/>
      <c r="AE120" s="34"/>
    </row>
    <row r="121" spans="1:65" s="2" customFormat="1" ht="10.35" customHeight="1" x14ac:dyDescent="0.2">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11" customFormat="1" ht="29.25" customHeight="1" x14ac:dyDescent="0.2">
      <c r="A122" s="164"/>
      <c r="B122" s="165"/>
      <c r="C122" s="166" t="s">
        <v>167</v>
      </c>
      <c r="D122" s="167" t="s">
        <v>58</v>
      </c>
      <c r="E122" s="167" t="s">
        <v>54</v>
      </c>
      <c r="F122" s="167" t="s">
        <v>55</v>
      </c>
      <c r="G122" s="167" t="s">
        <v>168</v>
      </c>
      <c r="H122" s="167" t="s">
        <v>169</v>
      </c>
      <c r="I122" s="167" t="s">
        <v>170</v>
      </c>
      <c r="J122" s="167" t="s">
        <v>160</v>
      </c>
      <c r="K122" s="168" t="s">
        <v>171</v>
      </c>
      <c r="L122" s="169"/>
      <c r="M122" s="75" t="s">
        <v>1</v>
      </c>
      <c r="N122" s="76" t="s">
        <v>37</v>
      </c>
      <c r="O122" s="76" t="s">
        <v>172</v>
      </c>
      <c r="P122" s="76" t="s">
        <v>173</v>
      </c>
      <c r="Q122" s="76" t="s">
        <v>174</v>
      </c>
      <c r="R122" s="76" t="s">
        <v>175</v>
      </c>
      <c r="S122" s="76" t="s">
        <v>176</v>
      </c>
      <c r="T122" s="77" t="s">
        <v>177</v>
      </c>
      <c r="U122" s="164"/>
      <c r="V122" s="164"/>
      <c r="W122" s="164"/>
      <c r="X122" s="164"/>
      <c r="Y122" s="164"/>
      <c r="Z122" s="164"/>
      <c r="AA122" s="164"/>
      <c r="AB122" s="164"/>
      <c r="AC122" s="164"/>
      <c r="AD122" s="164"/>
      <c r="AE122" s="164"/>
    </row>
    <row r="123" spans="1:65" s="2" customFormat="1" ht="22.9" customHeight="1" x14ac:dyDescent="0.25">
      <c r="A123" s="34"/>
      <c r="B123" s="35"/>
      <c r="C123" s="82" t="s">
        <v>178</v>
      </c>
      <c r="D123" s="36"/>
      <c r="E123" s="36"/>
      <c r="F123" s="36"/>
      <c r="G123" s="36"/>
      <c r="H123" s="36"/>
      <c r="I123" s="36"/>
      <c r="J123" s="170">
        <f>BK123</f>
        <v>0</v>
      </c>
      <c r="K123" s="36"/>
      <c r="L123" s="39"/>
      <c r="M123" s="78"/>
      <c r="N123" s="171"/>
      <c r="O123" s="79"/>
      <c r="P123" s="172">
        <f>P124+P188</f>
        <v>0</v>
      </c>
      <c r="Q123" s="79"/>
      <c r="R123" s="172">
        <f>R124+R188</f>
        <v>82.953599999999994</v>
      </c>
      <c r="S123" s="79"/>
      <c r="T123" s="173">
        <f>T124+T188</f>
        <v>0</v>
      </c>
      <c r="U123" s="34"/>
      <c r="V123" s="34"/>
      <c r="W123" s="34"/>
      <c r="X123" s="34"/>
      <c r="Y123" s="34"/>
      <c r="Z123" s="34"/>
      <c r="AA123" s="34"/>
      <c r="AB123" s="34"/>
      <c r="AC123" s="34"/>
      <c r="AD123" s="34"/>
      <c r="AE123" s="34"/>
      <c r="AT123" s="17" t="s">
        <v>72</v>
      </c>
      <c r="AU123" s="17" t="s">
        <v>162</v>
      </c>
      <c r="BK123" s="174">
        <f>BK124+BK188</f>
        <v>0</v>
      </c>
    </row>
    <row r="124" spans="1:65" s="12" customFormat="1" ht="25.9" customHeight="1" x14ac:dyDescent="0.2">
      <c r="B124" s="175"/>
      <c r="C124" s="176"/>
      <c r="D124" s="177" t="s">
        <v>72</v>
      </c>
      <c r="E124" s="178" t="s">
        <v>179</v>
      </c>
      <c r="F124" s="178" t="s">
        <v>180</v>
      </c>
      <c r="G124" s="176"/>
      <c r="H124" s="176"/>
      <c r="I124" s="179"/>
      <c r="J124" s="180">
        <f>BK124</f>
        <v>0</v>
      </c>
      <c r="K124" s="176"/>
      <c r="L124" s="181"/>
      <c r="M124" s="182"/>
      <c r="N124" s="183"/>
      <c r="O124" s="183"/>
      <c r="P124" s="184">
        <f>P125</f>
        <v>0</v>
      </c>
      <c r="Q124" s="183"/>
      <c r="R124" s="184">
        <f>R125</f>
        <v>82.953599999999994</v>
      </c>
      <c r="S124" s="183"/>
      <c r="T124" s="185">
        <f>T125</f>
        <v>0</v>
      </c>
      <c r="AR124" s="186" t="s">
        <v>81</v>
      </c>
      <c r="AT124" s="187" t="s">
        <v>72</v>
      </c>
      <c r="AU124" s="187" t="s">
        <v>73</v>
      </c>
      <c r="AY124" s="186" t="s">
        <v>181</v>
      </c>
      <c r="BK124" s="188">
        <f>BK125</f>
        <v>0</v>
      </c>
    </row>
    <row r="125" spans="1:65" s="12" customFormat="1" ht="22.9" customHeight="1" x14ac:dyDescent="0.2">
      <c r="B125" s="175"/>
      <c r="C125" s="176"/>
      <c r="D125" s="177" t="s">
        <v>72</v>
      </c>
      <c r="E125" s="189" t="s">
        <v>182</v>
      </c>
      <c r="F125" s="189" t="s">
        <v>183</v>
      </c>
      <c r="G125" s="176"/>
      <c r="H125" s="176"/>
      <c r="I125" s="179"/>
      <c r="J125" s="190">
        <f>BK125</f>
        <v>0</v>
      </c>
      <c r="K125" s="176"/>
      <c r="L125" s="181"/>
      <c r="M125" s="182"/>
      <c r="N125" s="183"/>
      <c r="O125" s="183"/>
      <c r="P125" s="184">
        <f>SUM(P126:P187)</f>
        <v>0</v>
      </c>
      <c r="Q125" s="183"/>
      <c r="R125" s="184">
        <f>SUM(R126:R187)</f>
        <v>82.953599999999994</v>
      </c>
      <c r="S125" s="183"/>
      <c r="T125" s="185">
        <f>SUM(T126:T187)</f>
        <v>0</v>
      </c>
      <c r="AR125" s="186" t="s">
        <v>81</v>
      </c>
      <c r="AT125" s="187" t="s">
        <v>72</v>
      </c>
      <c r="AU125" s="187" t="s">
        <v>81</v>
      </c>
      <c r="AY125" s="186" t="s">
        <v>181</v>
      </c>
      <c r="BK125" s="188">
        <f>SUM(BK126:BK187)</f>
        <v>0</v>
      </c>
    </row>
    <row r="126" spans="1:65" s="2" customFormat="1" ht="180.75" customHeight="1" x14ac:dyDescent="0.2">
      <c r="A126" s="34"/>
      <c r="B126" s="35"/>
      <c r="C126" s="191" t="s">
        <v>81</v>
      </c>
      <c r="D126" s="191" t="s">
        <v>184</v>
      </c>
      <c r="E126" s="192" t="s">
        <v>488</v>
      </c>
      <c r="F126" s="193" t="s">
        <v>489</v>
      </c>
      <c r="G126" s="194" t="s">
        <v>201</v>
      </c>
      <c r="H126" s="195">
        <v>2.5000000000000001E-2</v>
      </c>
      <c r="I126" s="196"/>
      <c r="J126" s="197">
        <f>ROUND(I126*H126,2)</f>
        <v>0</v>
      </c>
      <c r="K126" s="193" t="s">
        <v>188</v>
      </c>
      <c r="L126" s="39"/>
      <c r="M126" s="198" t="s">
        <v>1</v>
      </c>
      <c r="N126" s="199" t="s">
        <v>38</v>
      </c>
      <c r="O126" s="71"/>
      <c r="P126" s="200">
        <f>O126*H126</f>
        <v>0</v>
      </c>
      <c r="Q126" s="200">
        <v>0</v>
      </c>
      <c r="R126" s="200">
        <f>Q126*H126</f>
        <v>0</v>
      </c>
      <c r="S126" s="200">
        <v>0</v>
      </c>
      <c r="T126" s="201">
        <f>S126*H126</f>
        <v>0</v>
      </c>
      <c r="U126" s="34"/>
      <c r="V126" s="34"/>
      <c r="W126" s="34"/>
      <c r="X126" s="34"/>
      <c r="Y126" s="34"/>
      <c r="Z126" s="34"/>
      <c r="AA126" s="34"/>
      <c r="AB126" s="34"/>
      <c r="AC126" s="34"/>
      <c r="AD126" s="34"/>
      <c r="AE126" s="34"/>
      <c r="AR126" s="202" t="s">
        <v>189</v>
      </c>
      <c r="AT126" s="202" t="s">
        <v>184</v>
      </c>
      <c r="AU126" s="202" t="s">
        <v>83</v>
      </c>
      <c r="AY126" s="17" t="s">
        <v>181</v>
      </c>
      <c r="BE126" s="203">
        <f>IF(N126="základní",J126,0)</f>
        <v>0</v>
      </c>
      <c r="BF126" s="203">
        <f>IF(N126="snížená",J126,0)</f>
        <v>0</v>
      </c>
      <c r="BG126" s="203">
        <f>IF(N126="zákl. přenesená",J126,0)</f>
        <v>0</v>
      </c>
      <c r="BH126" s="203">
        <f>IF(N126="sníž. přenesená",J126,0)</f>
        <v>0</v>
      </c>
      <c r="BI126" s="203">
        <f>IF(N126="nulová",J126,0)</f>
        <v>0</v>
      </c>
      <c r="BJ126" s="17" t="s">
        <v>81</v>
      </c>
      <c r="BK126" s="203">
        <f>ROUND(I126*H126,2)</f>
        <v>0</v>
      </c>
      <c r="BL126" s="17" t="s">
        <v>189</v>
      </c>
      <c r="BM126" s="202" t="s">
        <v>490</v>
      </c>
    </row>
    <row r="127" spans="1:65" s="13" customFormat="1" x14ac:dyDescent="0.2">
      <c r="B127" s="204"/>
      <c r="C127" s="205"/>
      <c r="D127" s="206" t="s">
        <v>191</v>
      </c>
      <c r="E127" s="207" t="s">
        <v>1</v>
      </c>
      <c r="F127" s="208" t="s">
        <v>491</v>
      </c>
      <c r="G127" s="205"/>
      <c r="H127" s="209">
        <v>2.5000000000000001E-2</v>
      </c>
      <c r="I127" s="210"/>
      <c r="J127" s="205"/>
      <c r="K127" s="205"/>
      <c r="L127" s="211"/>
      <c r="M127" s="212"/>
      <c r="N127" s="213"/>
      <c r="O127" s="213"/>
      <c r="P127" s="213"/>
      <c r="Q127" s="213"/>
      <c r="R127" s="213"/>
      <c r="S127" s="213"/>
      <c r="T127" s="214"/>
      <c r="AT127" s="215" t="s">
        <v>191</v>
      </c>
      <c r="AU127" s="215" t="s">
        <v>83</v>
      </c>
      <c r="AV127" s="13" t="s">
        <v>83</v>
      </c>
      <c r="AW127" s="13" t="s">
        <v>30</v>
      </c>
      <c r="AX127" s="13" t="s">
        <v>73</v>
      </c>
      <c r="AY127" s="215" t="s">
        <v>181</v>
      </c>
    </row>
    <row r="128" spans="1:65" s="14" customFormat="1" x14ac:dyDescent="0.2">
      <c r="B128" s="216"/>
      <c r="C128" s="217"/>
      <c r="D128" s="206" t="s">
        <v>191</v>
      </c>
      <c r="E128" s="218" t="s">
        <v>1</v>
      </c>
      <c r="F128" s="219" t="s">
        <v>193</v>
      </c>
      <c r="G128" s="217"/>
      <c r="H128" s="220">
        <v>2.5000000000000001E-2</v>
      </c>
      <c r="I128" s="221"/>
      <c r="J128" s="217"/>
      <c r="K128" s="217"/>
      <c r="L128" s="222"/>
      <c r="M128" s="223"/>
      <c r="N128" s="224"/>
      <c r="O128" s="224"/>
      <c r="P128" s="224"/>
      <c r="Q128" s="224"/>
      <c r="R128" s="224"/>
      <c r="S128" s="224"/>
      <c r="T128" s="225"/>
      <c r="AT128" s="226" t="s">
        <v>191</v>
      </c>
      <c r="AU128" s="226" t="s">
        <v>83</v>
      </c>
      <c r="AV128" s="14" t="s">
        <v>189</v>
      </c>
      <c r="AW128" s="14" t="s">
        <v>30</v>
      </c>
      <c r="AX128" s="14" t="s">
        <v>81</v>
      </c>
      <c r="AY128" s="226" t="s">
        <v>181</v>
      </c>
    </row>
    <row r="129" spans="1:65" s="2" customFormat="1" ht="16.5" customHeight="1" x14ac:dyDescent="0.2">
      <c r="A129" s="34"/>
      <c r="B129" s="35"/>
      <c r="C129" s="227" t="s">
        <v>83</v>
      </c>
      <c r="D129" s="227" t="s">
        <v>212</v>
      </c>
      <c r="E129" s="228" t="s">
        <v>213</v>
      </c>
      <c r="F129" s="229" t="s">
        <v>214</v>
      </c>
      <c r="G129" s="230" t="s">
        <v>215</v>
      </c>
      <c r="H129" s="231">
        <v>70.875</v>
      </c>
      <c r="I129" s="232"/>
      <c r="J129" s="233">
        <f>ROUND(I129*H129,2)</f>
        <v>0</v>
      </c>
      <c r="K129" s="229" t="s">
        <v>188</v>
      </c>
      <c r="L129" s="234"/>
      <c r="M129" s="235" t="s">
        <v>1</v>
      </c>
      <c r="N129" s="236" t="s">
        <v>38</v>
      </c>
      <c r="O129" s="71"/>
      <c r="P129" s="200">
        <f>O129*H129</f>
        <v>0</v>
      </c>
      <c r="Q129" s="200">
        <v>1</v>
      </c>
      <c r="R129" s="200">
        <f>Q129*H129</f>
        <v>70.875</v>
      </c>
      <c r="S129" s="200">
        <v>0</v>
      </c>
      <c r="T129" s="201">
        <f>S129*H129</f>
        <v>0</v>
      </c>
      <c r="U129" s="34"/>
      <c r="V129" s="34"/>
      <c r="W129" s="34"/>
      <c r="X129" s="34"/>
      <c r="Y129" s="34"/>
      <c r="Z129" s="34"/>
      <c r="AA129" s="34"/>
      <c r="AB129" s="34"/>
      <c r="AC129" s="34"/>
      <c r="AD129" s="34"/>
      <c r="AE129" s="34"/>
      <c r="AR129" s="202" t="s">
        <v>216</v>
      </c>
      <c r="AT129" s="202" t="s">
        <v>212</v>
      </c>
      <c r="AU129" s="202" t="s">
        <v>83</v>
      </c>
      <c r="AY129" s="17" t="s">
        <v>181</v>
      </c>
      <c r="BE129" s="203">
        <f>IF(N129="základní",J129,0)</f>
        <v>0</v>
      </c>
      <c r="BF129" s="203">
        <f>IF(N129="snížená",J129,0)</f>
        <v>0</v>
      </c>
      <c r="BG129" s="203">
        <f>IF(N129="zákl. přenesená",J129,0)</f>
        <v>0</v>
      </c>
      <c r="BH129" s="203">
        <f>IF(N129="sníž. přenesená",J129,0)</f>
        <v>0</v>
      </c>
      <c r="BI129" s="203">
        <f>IF(N129="nulová",J129,0)</f>
        <v>0</v>
      </c>
      <c r="BJ129" s="17" t="s">
        <v>81</v>
      </c>
      <c r="BK129" s="203">
        <f>ROUND(I129*H129,2)</f>
        <v>0</v>
      </c>
      <c r="BL129" s="17" t="s">
        <v>189</v>
      </c>
      <c r="BM129" s="202" t="s">
        <v>492</v>
      </c>
    </row>
    <row r="130" spans="1:65" s="13" customFormat="1" x14ac:dyDescent="0.2">
      <c r="B130" s="204"/>
      <c r="C130" s="205"/>
      <c r="D130" s="206" t="s">
        <v>191</v>
      </c>
      <c r="E130" s="207" t="s">
        <v>1</v>
      </c>
      <c r="F130" s="208" t="s">
        <v>493</v>
      </c>
      <c r="G130" s="205"/>
      <c r="H130" s="209">
        <v>70.875</v>
      </c>
      <c r="I130" s="210"/>
      <c r="J130" s="205"/>
      <c r="K130" s="205"/>
      <c r="L130" s="211"/>
      <c r="M130" s="212"/>
      <c r="N130" s="213"/>
      <c r="O130" s="213"/>
      <c r="P130" s="213"/>
      <c r="Q130" s="213"/>
      <c r="R130" s="213"/>
      <c r="S130" s="213"/>
      <c r="T130" s="214"/>
      <c r="AT130" s="215" t="s">
        <v>191</v>
      </c>
      <c r="AU130" s="215" t="s">
        <v>83</v>
      </c>
      <c r="AV130" s="13" t="s">
        <v>83</v>
      </c>
      <c r="AW130" s="13" t="s">
        <v>30</v>
      </c>
      <c r="AX130" s="13" t="s">
        <v>73</v>
      </c>
      <c r="AY130" s="215" t="s">
        <v>181</v>
      </c>
    </row>
    <row r="131" spans="1:65" s="14" customFormat="1" x14ac:dyDescent="0.2">
      <c r="B131" s="216"/>
      <c r="C131" s="217"/>
      <c r="D131" s="206" t="s">
        <v>191</v>
      </c>
      <c r="E131" s="218" t="s">
        <v>1</v>
      </c>
      <c r="F131" s="219" t="s">
        <v>193</v>
      </c>
      <c r="G131" s="217"/>
      <c r="H131" s="220">
        <v>70.875</v>
      </c>
      <c r="I131" s="221"/>
      <c r="J131" s="217"/>
      <c r="K131" s="217"/>
      <c r="L131" s="222"/>
      <c r="M131" s="223"/>
      <c r="N131" s="224"/>
      <c r="O131" s="224"/>
      <c r="P131" s="224"/>
      <c r="Q131" s="224"/>
      <c r="R131" s="224"/>
      <c r="S131" s="224"/>
      <c r="T131" s="225"/>
      <c r="AT131" s="226" t="s">
        <v>191</v>
      </c>
      <c r="AU131" s="226" t="s">
        <v>83</v>
      </c>
      <c r="AV131" s="14" t="s">
        <v>189</v>
      </c>
      <c r="AW131" s="14" t="s">
        <v>30</v>
      </c>
      <c r="AX131" s="14" t="s">
        <v>81</v>
      </c>
      <c r="AY131" s="226" t="s">
        <v>181</v>
      </c>
    </row>
    <row r="132" spans="1:65" s="2" customFormat="1" ht="76.349999999999994" customHeight="1" x14ac:dyDescent="0.2">
      <c r="A132" s="34"/>
      <c r="B132" s="35"/>
      <c r="C132" s="191" t="s">
        <v>198</v>
      </c>
      <c r="D132" s="191" t="s">
        <v>184</v>
      </c>
      <c r="E132" s="192" t="s">
        <v>494</v>
      </c>
      <c r="F132" s="193" t="s">
        <v>495</v>
      </c>
      <c r="G132" s="194" t="s">
        <v>201</v>
      </c>
      <c r="H132" s="195">
        <v>2.5000000000000001E-2</v>
      </c>
      <c r="I132" s="196"/>
      <c r="J132" s="197">
        <f>ROUND(I132*H132,2)</f>
        <v>0</v>
      </c>
      <c r="K132" s="193" t="s">
        <v>188</v>
      </c>
      <c r="L132" s="39"/>
      <c r="M132" s="198" t="s">
        <v>1</v>
      </c>
      <c r="N132" s="199" t="s">
        <v>38</v>
      </c>
      <c r="O132" s="71"/>
      <c r="P132" s="200">
        <f>O132*H132</f>
        <v>0</v>
      </c>
      <c r="Q132" s="200">
        <v>0</v>
      </c>
      <c r="R132" s="200">
        <f>Q132*H132</f>
        <v>0</v>
      </c>
      <c r="S132" s="200">
        <v>0</v>
      </c>
      <c r="T132" s="201">
        <f>S132*H132</f>
        <v>0</v>
      </c>
      <c r="U132" s="34"/>
      <c r="V132" s="34"/>
      <c r="W132" s="34"/>
      <c r="X132" s="34"/>
      <c r="Y132" s="34"/>
      <c r="Z132" s="34"/>
      <c r="AA132" s="34"/>
      <c r="AB132" s="34"/>
      <c r="AC132" s="34"/>
      <c r="AD132" s="34"/>
      <c r="AE132" s="34"/>
      <c r="AR132" s="202" t="s">
        <v>189</v>
      </c>
      <c r="AT132" s="202" t="s">
        <v>184</v>
      </c>
      <c r="AU132" s="202" t="s">
        <v>83</v>
      </c>
      <c r="AY132" s="17" t="s">
        <v>181</v>
      </c>
      <c r="BE132" s="203">
        <f>IF(N132="základní",J132,0)</f>
        <v>0</v>
      </c>
      <c r="BF132" s="203">
        <f>IF(N132="snížená",J132,0)</f>
        <v>0</v>
      </c>
      <c r="BG132" s="203">
        <f>IF(N132="zákl. přenesená",J132,0)</f>
        <v>0</v>
      </c>
      <c r="BH132" s="203">
        <f>IF(N132="sníž. přenesená",J132,0)</f>
        <v>0</v>
      </c>
      <c r="BI132" s="203">
        <f>IF(N132="nulová",J132,0)</f>
        <v>0</v>
      </c>
      <c r="BJ132" s="17" t="s">
        <v>81</v>
      </c>
      <c r="BK132" s="203">
        <f>ROUND(I132*H132,2)</f>
        <v>0</v>
      </c>
      <c r="BL132" s="17" t="s">
        <v>189</v>
      </c>
      <c r="BM132" s="202" t="s">
        <v>496</v>
      </c>
    </row>
    <row r="133" spans="1:65" s="13" customFormat="1" x14ac:dyDescent="0.2">
      <c r="B133" s="204"/>
      <c r="C133" s="205"/>
      <c r="D133" s="206" t="s">
        <v>191</v>
      </c>
      <c r="E133" s="207" t="s">
        <v>1</v>
      </c>
      <c r="F133" s="208" t="s">
        <v>491</v>
      </c>
      <c r="G133" s="205"/>
      <c r="H133" s="209">
        <v>2.5000000000000001E-2</v>
      </c>
      <c r="I133" s="210"/>
      <c r="J133" s="205"/>
      <c r="K133" s="205"/>
      <c r="L133" s="211"/>
      <c r="M133" s="212"/>
      <c r="N133" s="213"/>
      <c r="O133" s="213"/>
      <c r="P133" s="213"/>
      <c r="Q133" s="213"/>
      <c r="R133" s="213"/>
      <c r="S133" s="213"/>
      <c r="T133" s="214"/>
      <c r="AT133" s="215" t="s">
        <v>191</v>
      </c>
      <c r="AU133" s="215" t="s">
        <v>83</v>
      </c>
      <c r="AV133" s="13" t="s">
        <v>83</v>
      </c>
      <c r="AW133" s="13" t="s">
        <v>30</v>
      </c>
      <c r="AX133" s="13" t="s">
        <v>73</v>
      </c>
      <c r="AY133" s="215" t="s">
        <v>181</v>
      </c>
    </row>
    <row r="134" spans="1:65" s="14" customFormat="1" x14ac:dyDescent="0.2">
      <c r="B134" s="216"/>
      <c r="C134" s="217"/>
      <c r="D134" s="206" t="s">
        <v>191</v>
      </c>
      <c r="E134" s="218" t="s">
        <v>1</v>
      </c>
      <c r="F134" s="219" t="s">
        <v>193</v>
      </c>
      <c r="G134" s="217"/>
      <c r="H134" s="220">
        <v>2.5000000000000001E-2</v>
      </c>
      <c r="I134" s="221"/>
      <c r="J134" s="217"/>
      <c r="K134" s="217"/>
      <c r="L134" s="222"/>
      <c r="M134" s="223"/>
      <c r="N134" s="224"/>
      <c r="O134" s="224"/>
      <c r="P134" s="224"/>
      <c r="Q134" s="224"/>
      <c r="R134" s="224"/>
      <c r="S134" s="224"/>
      <c r="T134" s="225"/>
      <c r="AT134" s="226" t="s">
        <v>191</v>
      </c>
      <c r="AU134" s="226" t="s">
        <v>83</v>
      </c>
      <c r="AV134" s="14" t="s">
        <v>189</v>
      </c>
      <c r="AW134" s="14" t="s">
        <v>30</v>
      </c>
      <c r="AX134" s="14" t="s">
        <v>81</v>
      </c>
      <c r="AY134" s="226" t="s">
        <v>181</v>
      </c>
    </row>
    <row r="135" spans="1:65" s="2" customFormat="1" ht="21.75" customHeight="1" x14ac:dyDescent="0.2">
      <c r="A135" s="34"/>
      <c r="B135" s="35"/>
      <c r="C135" s="227" t="s">
        <v>189</v>
      </c>
      <c r="D135" s="227" t="s">
        <v>212</v>
      </c>
      <c r="E135" s="228" t="s">
        <v>497</v>
      </c>
      <c r="F135" s="229" t="s">
        <v>498</v>
      </c>
      <c r="G135" s="230" t="s">
        <v>227</v>
      </c>
      <c r="H135" s="231">
        <v>42</v>
      </c>
      <c r="I135" s="260"/>
      <c r="J135" s="233">
        <f>ROUND(I135*H135,2)</f>
        <v>0</v>
      </c>
      <c r="K135" s="229" t="s">
        <v>188</v>
      </c>
      <c r="L135" s="234"/>
      <c r="M135" s="235" t="s">
        <v>1</v>
      </c>
      <c r="N135" s="236" t="s">
        <v>38</v>
      </c>
      <c r="O135" s="71"/>
      <c r="P135" s="200">
        <f>O135*H135</f>
        <v>0</v>
      </c>
      <c r="Q135" s="200">
        <v>0</v>
      </c>
      <c r="R135" s="200">
        <f>Q135*H135</f>
        <v>0</v>
      </c>
      <c r="S135" s="200">
        <v>0</v>
      </c>
      <c r="T135" s="201">
        <f>S135*H135</f>
        <v>0</v>
      </c>
      <c r="U135" s="34"/>
      <c r="V135" s="34"/>
      <c r="W135" s="34"/>
      <c r="X135" s="34"/>
      <c r="Y135" s="34"/>
      <c r="Z135" s="34"/>
      <c r="AA135" s="34"/>
      <c r="AB135" s="34"/>
      <c r="AC135" s="34"/>
      <c r="AD135" s="34"/>
      <c r="AE135" s="34"/>
      <c r="AR135" s="202" t="s">
        <v>216</v>
      </c>
      <c r="AT135" s="202" t="s">
        <v>212</v>
      </c>
      <c r="AU135" s="202" t="s">
        <v>83</v>
      </c>
      <c r="AY135" s="17" t="s">
        <v>181</v>
      </c>
      <c r="BE135" s="203">
        <f>IF(N135="základní",J135,0)</f>
        <v>0</v>
      </c>
      <c r="BF135" s="203">
        <f>IF(N135="snížená",J135,0)</f>
        <v>0</v>
      </c>
      <c r="BG135" s="203">
        <f>IF(N135="zákl. přenesená",J135,0)</f>
        <v>0</v>
      </c>
      <c r="BH135" s="203">
        <f>IF(N135="sníž. přenesená",J135,0)</f>
        <v>0</v>
      </c>
      <c r="BI135" s="203">
        <f>IF(N135="nulová",J135,0)</f>
        <v>0</v>
      </c>
      <c r="BJ135" s="17" t="s">
        <v>81</v>
      </c>
      <c r="BK135" s="203">
        <f>ROUND(I135*H135,2)</f>
        <v>0</v>
      </c>
      <c r="BL135" s="17" t="s">
        <v>189</v>
      </c>
      <c r="BM135" s="202" t="s">
        <v>499</v>
      </c>
    </row>
    <row r="136" spans="1:65" s="15" customFormat="1" x14ac:dyDescent="0.2">
      <c r="B136" s="237"/>
      <c r="C136" s="238"/>
      <c r="D136" s="206" t="s">
        <v>191</v>
      </c>
      <c r="E136" s="239" t="s">
        <v>1</v>
      </c>
      <c r="F136" s="240" t="s">
        <v>500</v>
      </c>
      <c r="G136" s="238"/>
      <c r="H136" s="239" t="s">
        <v>1</v>
      </c>
      <c r="I136" s="241"/>
      <c r="J136" s="238"/>
      <c r="K136" s="238"/>
      <c r="L136" s="242"/>
      <c r="M136" s="243"/>
      <c r="N136" s="244"/>
      <c r="O136" s="244"/>
      <c r="P136" s="244"/>
      <c r="Q136" s="244"/>
      <c r="R136" s="244"/>
      <c r="S136" s="244"/>
      <c r="T136" s="245"/>
      <c r="AT136" s="246" t="s">
        <v>191</v>
      </c>
      <c r="AU136" s="246" t="s">
        <v>83</v>
      </c>
      <c r="AV136" s="15" t="s">
        <v>81</v>
      </c>
      <c r="AW136" s="15" t="s">
        <v>30</v>
      </c>
      <c r="AX136" s="15" t="s">
        <v>73</v>
      </c>
      <c r="AY136" s="246" t="s">
        <v>181</v>
      </c>
    </row>
    <row r="137" spans="1:65" s="13" customFormat="1" x14ac:dyDescent="0.2">
      <c r="B137" s="204"/>
      <c r="C137" s="205"/>
      <c r="D137" s="206" t="s">
        <v>191</v>
      </c>
      <c r="E137" s="207" t="s">
        <v>1</v>
      </c>
      <c r="F137" s="208" t="s">
        <v>501</v>
      </c>
      <c r="G137" s="205"/>
      <c r="H137" s="209">
        <v>42</v>
      </c>
      <c r="I137" s="210"/>
      <c r="J137" s="205"/>
      <c r="K137" s="205"/>
      <c r="L137" s="211"/>
      <c r="M137" s="212"/>
      <c r="N137" s="213"/>
      <c r="O137" s="213"/>
      <c r="P137" s="213"/>
      <c r="Q137" s="213"/>
      <c r="R137" s="213"/>
      <c r="S137" s="213"/>
      <c r="T137" s="214"/>
      <c r="AT137" s="215" t="s">
        <v>191</v>
      </c>
      <c r="AU137" s="215" t="s">
        <v>83</v>
      </c>
      <c r="AV137" s="13" t="s">
        <v>83</v>
      </c>
      <c r="AW137" s="13" t="s">
        <v>30</v>
      </c>
      <c r="AX137" s="13" t="s">
        <v>73</v>
      </c>
      <c r="AY137" s="215" t="s">
        <v>181</v>
      </c>
    </row>
    <row r="138" spans="1:65" s="14" customFormat="1" x14ac:dyDescent="0.2">
      <c r="B138" s="216"/>
      <c r="C138" s="217"/>
      <c r="D138" s="206" t="s">
        <v>191</v>
      </c>
      <c r="E138" s="218" t="s">
        <v>1</v>
      </c>
      <c r="F138" s="219" t="s">
        <v>193</v>
      </c>
      <c r="G138" s="217"/>
      <c r="H138" s="220">
        <v>42</v>
      </c>
      <c r="I138" s="221"/>
      <c r="J138" s="217"/>
      <c r="K138" s="217"/>
      <c r="L138" s="222"/>
      <c r="M138" s="223"/>
      <c r="N138" s="224"/>
      <c r="O138" s="224"/>
      <c r="P138" s="224"/>
      <c r="Q138" s="224"/>
      <c r="R138" s="224"/>
      <c r="S138" s="224"/>
      <c r="T138" s="225"/>
      <c r="AT138" s="226" t="s">
        <v>191</v>
      </c>
      <c r="AU138" s="226" t="s">
        <v>83</v>
      </c>
      <c r="AV138" s="14" t="s">
        <v>189</v>
      </c>
      <c r="AW138" s="14" t="s">
        <v>30</v>
      </c>
      <c r="AX138" s="14" t="s">
        <v>81</v>
      </c>
      <c r="AY138" s="226" t="s">
        <v>181</v>
      </c>
    </row>
    <row r="139" spans="1:65" s="2" customFormat="1" ht="24.2" customHeight="1" x14ac:dyDescent="0.2">
      <c r="A139" s="34"/>
      <c r="B139" s="35"/>
      <c r="C139" s="227" t="s">
        <v>182</v>
      </c>
      <c r="D139" s="227" t="s">
        <v>212</v>
      </c>
      <c r="E139" s="228" t="s">
        <v>502</v>
      </c>
      <c r="F139" s="229" t="s">
        <v>503</v>
      </c>
      <c r="G139" s="230" t="s">
        <v>227</v>
      </c>
      <c r="H139" s="231">
        <v>136</v>
      </c>
      <c r="I139" s="232"/>
      <c r="J139" s="233">
        <f>ROUND(I139*H139,2)</f>
        <v>0</v>
      </c>
      <c r="K139" s="229" t="s">
        <v>188</v>
      </c>
      <c r="L139" s="234"/>
      <c r="M139" s="235" t="s">
        <v>1</v>
      </c>
      <c r="N139" s="236" t="s">
        <v>38</v>
      </c>
      <c r="O139" s="71"/>
      <c r="P139" s="200">
        <f>O139*H139</f>
        <v>0</v>
      </c>
      <c r="Q139" s="200">
        <v>1.23E-3</v>
      </c>
      <c r="R139" s="200">
        <f>Q139*H139</f>
        <v>0.16727999999999998</v>
      </c>
      <c r="S139" s="200">
        <v>0</v>
      </c>
      <c r="T139" s="201">
        <f>S139*H139</f>
        <v>0</v>
      </c>
      <c r="U139" s="34"/>
      <c r="V139" s="34"/>
      <c r="W139" s="34"/>
      <c r="X139" s="34"/>
      <c r="Y139" s="34"/>
      <c r="Z139" s="34"/>
      <c r="AA139" s="34"/>
      <c r="AB139" s="34"/>
      <c r="AC139" s="34"/>
      <c r="AD139" s="34"/>
      <c r="AE139" s="34"/>
      <c r="AR139" s="202" t="s">
        <v>216</v>
      </c>
      <c r="AT139" s="202" t="s">
        <v>212</v>
      </c>
      <c r="AU139" s="202" t="s">
        <v>83</v>
      </c>
      <c r="AY139" s="17" t="s">
        <v>181</v>
      </c>
      <c r="BE139" s="203">
        <f>IF(N139="základní",J139,0)</f>
        <v>0</v>
      </c>
      <c r="BF139" s="203">
        <f>IF(N139="snížená",J139,0)</f>
        <v>0</v>
      </c>
      <c r="BG139" s="203">
        <f>IF(N139="zákl. přenesená",J139,0)</f>
        <v>0</v>
      </c>
      <c r="BH139" s="203">
        <f>IF(N139="sníž. přenesená",J139,0)</f>
        <v>0</v>
      </c>
      <c r="BI139" s="203">
        <f>IF(N139="nulová",J139,0)</f>
        <v>0</v>
      </c>
      <c r="BJ139" s="17" t="s">
        <v>81</v>
      </c>
      <c r="BK139" s="203">
        <f>ROUND(I139*H139,2)</f>
        <v>0</v>
      </c>
      <c r="BL139" s="17" t="s">
        <v>189</v>
      </c>
      <c r="BM139" s="202" t="s">
        <v>504</v>
      </c>
    </row>
    <row r="140" spans="1:65" s="13" customFormat="1" x14ac:dyDescent="0.2">
      <c r="B140" s="204"/>
      <c r="C140" s="205"/>
      <c r="D140" s="206" t="s">
        <v>191</v>
      </c>
      <c r="E140" s="207" t="s">
        <v>1</v>
      </c>
      <c r="F140" s="208" t="s">
        <v>505</v>
      </c>
      <c r="G140" s="205"/>
      <c r="H140" s="209">
        <v>136</v>
      </c>
      <c r="I140" s="210"/>
      <c r="J140" s="205"/>
      <c r="K140" s="205"/>
      <c r="L140" s="211"/>
      <c r="M140" s="212"/>
      <c r="N140" s="213"/>
      <c r="O140" s="213"/>
      <c r="P140" s="213"/>
      <c r="Q140" s="213"/>
      <c r="R140" s="213"/>
      <c r="S140" s="213"/>
      <c r="T140" s="214"/>
      <c r="AT140" s="215" t="s">
        <v>191</v>
      </c>
      <c r="AU140" s="215" t="s">
        <v>83</v>
      </c>
      <c r="AV140" s="13" t="s">
        <v>83</v>
      </c>
      <c r="AW140" s="13" t="s">
        <v>30</v>
      </c>
      <c r="AX140" s="13" t="s">
        <v>73</v>
      </c>
      <c r="AY140" s="215" t="s">
        <v>181</v>
      </c>
    </row>
    <row r="141" spans="1:65" s="14" customFormat="1" x14ac:dyDescent="0.2">
      <c r="B141" s="216"/>
      <c r="C141" s="217"/>
      <c r="D141" s="206" t="s">
        <v>191</v>
      </c>
      <c r="E141" s="218" t="s">
        <v>1</v>
      </c>
      <c r="F141" s="219" t="s">
        <v>193</v>
      </c>
      <c r="G141" s="217"/>
      <c r="H141" s="220">
        <v>136</v>
      </c>
      <c r="I141" s="221"/>
      <c r="J141" s="217"/>
      <c r="K141" s="217"/>
      <c r="L141" s="222"/>
      <c r="M141" s="223"/>
      <c r="N141" s="224"/>
      <c r="O141" s="224"/>
      <c r="P141" s="224"/>
      <c r="Q141" s="224"/>
      <c r="R141" s="224"/>
      <c r="S141" s="224"/>
      <c r="T141" s="225"/>
      <c r="AT141" s="226" t="s">
        <v>191</v>
      </c>
      <c r="AU141" s="226" t="s">
        <v>83</v>
      </c>
      <c r="AV141" s="14" t="s">
        <v>189</v>
      </c>
      <c r="AW141" s="14" t="s">
        <v>30</v>
      </c>
      <c r="AX141" s="14" t="s">
        <v>81</v>
      </c>
      <c r="AY141" s="226" t="s">
        <v>181</v>
      </c>
    </row>
    <row r="142" spans="1:65" s="2" customFormat="1" ht="21.75" customHeight="1" x14ac:dyDescent="0.2">
      <c r="A142" s="34"/>
      <c r="B142" s="35"/>
      <c r="C142" s="227" t="s">
        <v>219</v>
      </c>
      <c r="D142" s="227" t="s">
        <v>212</v>
      </c>
      <c r="E142" s="228" t="s">
        <v>230</v>
      </c>
      <c r="F142" s="229" t="s">
        <v>231</v>
      </c>
      <c r="G142" s="230" t="s">
        <v>227</v>
      </c>
      <c r="H142" s="231">
        <v>68</v>
      </c>
      <c r="I142" s="260"/>
      <c r="J142" s="233">
        <f>ROUND(I142*H142,2)</f>
        <v>0</v>
      </c>
      <c r="K142" s="229" t="s">
        <v>188</v>
      </c>
      <c r="L142" s="234"/>
      <c r="M142" s="235" t="s">
        <v>1</v>
      </c>
      <c r="N142" s="236" t="s">
        <v>38</v>
      </c>
      <c r="O142" s="71"/>
      <c r="P142" s="200">
        <f>O142*H142</f>
        <v>0</v>
      </c>
      <c r="Q142" s="200">
        <v>1.8000000000000001E-4</v>
      </c>
      <c r="R142" s="200">
        <f>Q142*H142</f>
        <v>1.2240000000000001E-2</v>
      </c>
      <c r="S142" s="200">
        <v>0</v>
      </c>
      <c r="T142" s="201">
        <f>S142*H142</f>
        <v>0</v>
      </c>
      <c r="U142" s="34"/>
      <c r="V142" s="34"/>
      <c r="W142" s="34"/>
      <c r="X142" s="34"/>
      <c r="Y142" s="34"/>
      <c r="Z142" s="34"/>
      <c r="AA142" s="34"/>
      <c r="AB142" s="34"/>
      <c r="AC142" s="34"/>
      <c r="AD142" s="34"/>
      <c r="AE142" s="34"/>
      <c r="AR142" s="202" t="s">
        <v>216</v>
      </c>
      <c r="AT142" s="202" t="s">
        <v>212</v>
      </c>
      <c r="AU142" s="202" t="s">
        <v>83</v>
      </c>
      <c r="AY142" s="17" t="s">
        <v>181</v>
      </c>
      <c r="BE142" s="203">
        <f>IF(N142="základní",J142,0)</f>
        <v>0</v>
      </c>
      <c r="BF142" s="203">
        <f>IF(N142="snížená",J142,0)</f>
        <v>0</v>
      </c>
      <c r="BG142" s="203">
        <f>IF(N142="zákl. přenesená",J142,0)</f>
        <v>0</v>
      </c>
      <c r="BH142" s="203">
        <f>IF(N142="sníž. přenesená",J142,0)</f>
        <v>0</v>
      </c>
      <c r="BI142" s="203">
        <f>IF(N142="nulová",J142,0)</f>
        <v>0</v>
      </c>
      <c r="BJ142" s="17" t="s">
        <v>81</v>
      </c>
      <c r="BK142" s="203">
        <f>ROUND(I142*H142,2)</f>
        <v>0</v>
      </c>
      <c r="BL142" s="17" t="s">
        <v>189</v>
      </c>
      <c r="BM142" s="202" t="s">
        <v>506</v>
      </c>
    </row>
    <row r="143" spans="1:65" s="15" customFormat="1" x14ac:dyDescent="0.2">
      <c r="B143" s="237"/>
      <c r="C143" s="238"/>
      <c r="D143" s="206" t="s">
        <v>191</v>
      </c>
      <c r="E143" s="239" t="s">
        <v>1</v>
      </c>
      <c r="F143" s="240" t="s">
        <v>500</v>
      </c>
      <c r="G143" s="238"/>
      <c r="H143" s="239" t="s">
        <v>1</v>
      </c>
      <c r="I143" s="241"/>
      <c r="J143" s="238"/>
      <c r="K143" s="238"/>
      <c r="L143" s="242"/>
      <c r="M143" s="243"/>
      <c r="N143" s="244"/>
      <c r="O143" s="244"/>
      <c r="P143" s="244"/>
      <c r="Q143" s="244"/>
      <c r="R143" s="244"/>
      <c r="S143" s="244"/>
      <c r="T143" s="245"/>
      <c r="AT143" s="246" t="s">
        <v>191</v>
      </c>
      <c r="AU143" s="246" t="s">
        <v>83</v>
      </c>
      <c r="AV143" s="15" t="s">
        <v>81</v>
      </c>
      <c r="AW143" s="15" t="s">
        <v>30</v>
      </c>
      <c r="AX143" s="15" t="s">
        <v>73</v>
      </c>
      <c r="AY143" s="246" t="s">
        <v>181</v>
      </c>
    </row>
    <row r="144" spans="1:65" s="13" customFormat="1" x14ac:dyDescent="0.2">
      <c r="B144" s="204"/>
      <c r="C144" s="205"/>
      <c r="D144" s="206" t="s">
        <v>191</v>
      </c>
      <c r="E144" s="207" t="s">
        <v>1</v>
      </c>
      <c r="F144" s="208" t="s">
        <v>507</v>
      </c>
      <c r="G144" s="205"/>
      <c r="H144" s="209">
        <v>68</v>
      </c>
      <c r="I144" s="210"/>
      <c r="J144" s="205"/>
      <c r="K144" s="205"/>
      <c r="L144" s="211"/>
      <c r="M144" s="212"/>
      <c r="N144" s="213"/>
      <c r="O144" s="213"/>
      <c r="P144" s="213"/>
      <c r="Q144" s="213"/>
      <c r="R144" s="213"/>
      <c r="S144" s="213"/>
      <c r="T144" s="214"/>
      <c r="AT144" s="215" t="s">
        <v>191</v>
      </c>
      <c r="AU144" s="215" t="s">
        <v>83</v>
      </c>
      <c r="AV144" s="13" t="s">
        <v>83</v>
      </c>
      <c r="AW144" s="13" t="s">
        <v>30</v>
      </c>
      <c r="AX144" s="13" t="s">
        <v>73</v>
      </c>
      <c r="AY144" s="215" t="s">
        <v>181</v>
      </c>
    </row>
    <row r="145" spans="1:65" s="14" customFormat="1" x14ac:dyDescent="0.2">
      <c r="B145" s="216"/>
      <c r="C145" s="217"/>
      <c r="D145" s="206" t="s">
        <v>191</v>
      </c>
      <c r="E145" s="218" t="s">
        <v>1</v>
      </c>
      <c r="F145" s="219" t="s">
        <v>193</v>
      </c>
      <c r="G145" s="217"/>
      <c r="H145" s="220">
        <v>68</v>
      </c>
      <c r="I145" s="221"/>
      <c r="J145" s="217"/>
      <c r="K145" s="217"/>
      <c r="L145" s="222"/>
      <c r="M145" s="223"/>
      <c r="N145" s="224"/>
      <c r="O145" s="224"/>
      <c r="P145" s="224"/>
      <c r="Q145" s="224"/>
      <c r="R145" s="224"/>
      <c r="S145" s="224"/>
      <c r="T145" s="225"/>
      <c r="AT145" s="226" t="s">
        <v>191</v>
      </c>
      <c r="AU145" s="226" t="s">
        <v>83</v>
      </c>
      <c r="AV145" s="14" t="s">
        <v>189</v>
      </c>
      <c r="AW145" s="14" t="s">
        <v>30</v>
      </c>
      <c r="AX145" s="14" t="s">
        <v>81</v>
      </c>
      <c r="AY145" s="226" t="s">
        <v>181</v>
      </c>
    </row>
    <row r="146" spans="1:65" s="2" customFormat="1" ht="90" customHeight="1" x14ac:dyDescent="0.2">
      <c r="A146" s="34"/>
      <c r="B146" s="35"/>
      <c r="C146" s="191" t="s">
        <v>224</v>
      </c>
      <c r="D146" s="191" t="s">
        <v>184</v>
      </c>
      <c r="E146" s="192" t="s">
        <v>508</v>
      </c>
      <c r="F146" s="193" t="s">
        <v>509</v>
      </c>
      <c r="G146" s="194" t="s">
        <v>201</v>
      </c>
      <c r="H146" s="195">
        <v>2.5000000000000001E-2</v>
      </c>
      <c r="I146" s="196"/>
      <c r="J146" s="197">
        <f>ROUND(I146*H146,2)</f>
        <v>0</v>
      </c>
      <c r="K146" s="193" t="s">
        <v>188</v>
      </c>
      <c r="L146" s="39"/>
      <c r="M146" s="198" t="s">
        <v>1</v>
      </c>
      <c r="N146" s="199" t="s">
        <v>38</v>
      </c>
      <c r="O146" s="71"/>
      <c r="P146" s="200">
        <f>O146*H146</f>
        <v>0</v>
      </c>
      <c r="Q146" s="200">
        <v>0</v>
      </c>
      <c r="R146" s="200">
        <f>Q146*H146</f>
        <v>0</v>
      </c>
      <c r="S146" s="200">
        <v>0</v>
      </c>
      <c r="T146" s="201">
        <f>S146*H146</f>
        <v>0</v>
      </c>
      <c r="U146" s="34"/>
      <c r="V146" s="34"/>
      <c r="W146" s="34"/>
      <c r="X146" s="34"/>
      <c r="Y146" s="34"/>
      <c r="Z146" s="34"/>
      <c r="AA146" s="34"/>
      <c r="AB146" s="34"/>
      <c r="AC146" s="34"/>
      <c r="AD146" s="34"/>
      <c r="AE146" s="34"/>
      <c r="AR146" s="202" t="s">
        <v>189</v>
      </c>
      <c r="AT146" s="202" t="s">
        <v>184</v>
      </c>
      <c r="AU146" s="202" t="s">
        <v>83</v>
      </c>
      <c r="AY146" s="17" t="s">
        <v>181</v>
      </c>
      <c r="BE146" s="203">
        <f>IF(N146="základní",J146,0)</f>
        <v>0</v>
      </c>
      <c r="BF146" s="203">
        <f>IF(N146="snížená",J146,0)</f>
        <v>0</v>
      </c>
      <c r="BG146" s="203">
        <f>IF(N146="zákl. přenesená",J146,0)</f>
        <v>0</v>
      </c>
      <c r="BH146" s="203">
        <f>IF(N146="sníž. přenesená",J146,0)</f>
        <v>0</v>
      </c>
      <c r="BI146" s="203">
        <f>IF(N146="nulová",J146,0)</f>
        <v>0</v>
      </c>
      <c r="BJ146" s="17" t="s">
        <v>81</v>
      </c>
      <c r="BK146" s="203">
        <f>ROUND(I146*H146,2)</f>
        <v>0</v>
      </c>
      <c r="BL146" s="17" t="s">
        <v>189</v>
      </c>
      <c r="BM146" s="202" t="s">
        <v>510</v>
      </c>
    </row>
    <row r="147" spans="1:65" s="13" customFormat="1" x14ac:dyDescent="0.2">
      <c r="B147" s="204"/>
      <c r="C147" s="205"/>
      <c r="D147" s="206" t="s">
        <v>191</v>
      </c>
      <c r="E147" s="207" t="s">
        <v>1</v>
      </c>
      <c r="F147" s="208" t="s">
        <v>491</v>
      </c>
      <c r="G147" s="205"/>
      <c r="H147" s="209">
        <v>2.5000000000000001E-2</v>
      </c>
      <c r="I147" s="210"/>
      <c r="J147" s="205"/>
      <c r="K147" s="205"/>
      <c r="L147" s="211"/>
      <c r="M147" s="212"/>
      <c r="N147" s="213"/>
      <c r="O147" s="213"/>
      <c r="P147" s="213"/>
      <c r="Q147" s="213"/>
      <c r="R147" s="213"/>
      <c r="S147" s="213"/>
      <c r="T147" s="214"/>
      <c r="AT147" s="215" t="s">
        <v>191</v>
      </c>
      <c r="AU147" s="215" t="s">
        <v>83</v>
      </c>
      <c r="AV147" s="13" t="s">
        <v>83</v>
      </c>
      <c r="AW147" s="13" t="s">
        <v>30</v>
      </c>
      <c r="AX147" s="13" t="s">
        <v>73</v>
      </c>
      <c r="AY147" s="215" t="s">
        <v>181</v>
      </c>
    </row>
    <row r="148" spans="1:65" s="14" customFormat="1" x14ac:dyDescent="0.2">
      <c r="B148" s="216"/>
      <c r="C148" s="217"/>
      <c r="D148" s="206" t="s">
        <v>191</v>
      </c>
      <c r="E148" s="218" t="s">
        <v>1</v>
      </c>
      <c r="F148" s="219" t="s">
        <v>193</v>
      </c>
      <c r="G148" s="217"/>
      <c r="H148" s="220">
        <v>2.5000000000000001E-2</v>
      </c>
      <c r="I148" s="221"/>
      <c r="J148" s="217"/>
      <c r="K148" s="217"/>
      <c r="L148" s="222"/>
      <c r="M148" s="223"/>
      <c r="N148" s="224"/>
      <c r="O148" s="224"/>
      <c r="P148" s="224"/>
      <c r="Q148" s="224"/>
      <c r="R148" s="224"/>
      <c r="S148" s="224"/>
      <c r="T148" s="225"/>
      <c r="AT148" s="226" t="s">
        <v>191</v>
      </c>
      <c r="AU148" s="226" t="s">
        <v>83</v>
      </c>
      <c r="AV148" s="14" t="s">
        <v>189</v>
      </c>
      <c r="AW148" s="14" t="s">
        <v>30</v>
      </c>
      <c r="AX148" s="14" t="s">
        <v>81</v>
      </c>
      <c r="AY148" s="226" t="s">
        <v>181</v>
      </c>
    </row>
    <row r="149" spans="1:65" s="2" customFormat="1" ht="134.25" customHeight="1" x14ac:dyDescent="0.2">
      <c r="A149" s="34"/>
      <c r="B149" s="35"/>
      <c r="C149" s="191" t="s">
        <v>216</v>
      </c>
      <c r="D149" s="191" t="s">
        <v>184</v>
      </c>
      <c r="E149" s="192" t="s">
        <v>262</v>
      </c>
      <c r="F149" s="193" t="s">
        <v>263</v>
      </c>
      <c r="G149" s="194" t="s">
        <v>201</v>
      </c>
      <c r="H149" s="195">
        <v>0.15</v>
      </c>
      <c r="I149" s="196"/>
      <c r="J149" s="197">
        <f>ROUND(I149*H149,2)</f>
        <v>0</v>
      </c>
      <c r="K149" s="193" t="s">
        <v>188</v>
      </c>
      <c r="L149" s="39"/>
      <c r="M149" s="198" t="s">
        <v>1</v>
      </c>
      <c r="N149" s="199" t="s">
        <v>38</v>
      </c>
      <c r="O149" s="71"/>
      <c r="P149" s="200">
        <f>O149*H149</f>
        <v>0</v>
      </c>
      <c r="Q149" s="200">
        <v>0</v>
      </c>
      <c r="R149" s="200">
        <f>Q149*H149</f>
        <v>0</v>
      </c>
      <c r="S149" s="200">
        <v>0</v>
      </c>
      <c r="T149" s="201">
        <f>S149*H149</f>
        <v>0</v>
      </c>
      <c r="U149" s="34"/>
      <c r="V149" s="34"/>
      <c r="W149" s="34"/>
      <c r="X149" s="34"/>
      <c r="Y149" s="34"/>
      <c r="Z149" s="34"/>
      <c r="AA149" s="34"/>
      <c r="AB149" s="34"/>
      <c r="AC149" s="34"/>
      <c r="AD149" s="34"/>
      <c r="AE149" s="34"/>
      <c r="AR149" s="202" t="s">
        <v>189</v>
      </c>
      <c r="AT149" s="202" t="s">
        <v>184</v>
      </c>
      <c r="AU149" s="202" t="s">
        <v>83</v>
      </c>
      <c r="AY149" s="17" t="s">
        <v>181</v>
      </c>
      <c r="BE149" s="203">
        <f>IF(N149="základní",J149,0)</f>
        <v>0</v>
      </c>
      <c r="BF149" s="203">
        <f>IF(N149="snížená",J149,0)</f>
        <v>0</v>
      </c>
      <c r="BG149" s="203">
        <f>IF(N149="zákl. přenesená",J149,0)</f>
        <v>0</v>
      </c>
      <c r="BH149" s="203">
        <f>IF(N149="sníž. přenesená",J149,0)</f>
        <v>0</v>
      </c>
      <c r="BI149" s="203">
        <f>IF(N149="nulová",J149,0)</f>
        <v>0</v>
      </c>
      <c r="BJ149" s="17" t="s">
        <v>81</v>
      </c>
      <c r="BK149" s="203">
        <f>ROUND(I149*H149,2)</f>
        <v>0</v>
      </c>
      <c r="BL149" s="17" t="s">
        <v>189</v>
      </c>
      <c r="BM149" s="202" t="s">
        <v>511</v>
      </c>
    </row>
    <row r="150" spans="1:65" s="13" customFormat="1" x14ac:dyDescent="0.2">
      <c r="B150" s="204"/>
      <c r="C150" s="205"/>
      <c r="D150" s="206" t="s">
        <v>191</v>
      </c>
      <c r="E150" s="207" t="s">
        <v>1</v>
      </c>
      <c r="F150" s="208" t="s">
        <v>512</v>
      </c>
      <c r="G150" s="205"/>
      <c r="H150" s="209">
        <v>0.15</v>
      </c>
      <c r="I150" s="210"/>
      <c r="J150" s="205"/>
      <c r="K150" s="205"/>
      <c r="L150" s="211"/>
      <c r="M150" s="212"/>
      <c r="N150" s="213"/>
      <c r="O150" s="213"/>
      <c r="P150" s="213"/>
      <c r="Q150" s="213"/>
      <c r="R150" s="213"/>
      <c r="S150" s="213"/>
      <c r="T150" s="214"/>
      <c r="AT150" s="215" t="s">
        <v>191</v>
      </c>
      <c r="AU150" s="215" t="s">
        <v>83</v>
      </c>
      <c r="AV150" s="13" t="s">
        <v>83</v>
      </c>
      <c r="AW150" s="13" t="s">
        <v>30</v>
      </c>
      <c r="AX150" s="13" t="s">
        <v>73</v>
      </c>
      <c r="AY150" s="215" t="s">
        <v>181</v>
      </c>
    </row>
    <row r="151" spans="1:65" s="14" customFormat="1" x14ac:dyDescent="0.2">
      <c r="B151" s="216"/>
      <c r="C151" s="217"/>
      <c r="D151" s="206" t="s">
        <v>191</v>
      </c>
      <c r="E151" s="218" t="s">
        <v>1</v>
      </c>
      <c r="F151" s="219" t="s">
        <v>193</v>
      </c>
      <c r="G151" s="217"/>
      <c r="H151" s="220">
        <v>0.15</v>
      </c>
      <c r="I151" s="221"/>
      <c r="J151" s="217"/>
      <c r="K151" s="217"/>
      <c r="L151" s="222"/>
      <c r="M151" s="223"/>
      <c r="N151" s="224"/>
      <c r="O151" s="224"/>
      <c r="P151" s="224"/>
      <c r="Q151" s="224"/>
      <c r="R151" s="224"/>
      <c r="S151" s="224"/>
      <c r="T151" s="225"/>
      <c r="AT151" s="226" t="s">
        <v>191</v>
      </c>
      <c r="AU151" s="226" t="s">
        <v>83</v>
      </c>
      <c r="AV151" s="14" t="s">
        <v>189</v>
      </c>
      <c r="AW151" s="14" t="s">
        <v>30</v>
      </c>
      <c r="AX151" s="14" t="s">
        <v>81</v>
      </c>
      <c r="AY151" s="226" t="s">
        <v>181</v>
      </c>
    </row>
    <row r="152" spans="1:65" s="2" customFormat="1" ht="114.95" customHeight="1" x14ac:dyDescent="0.2">
      <c r="A152" s="34"/>
      <c r="B152" s="35"/>
      <c r="C152" s="191" t="s">
        <v>233</v>
      </c>
      <c r="D152" s="191" t="s">
        <v>184</v>
      </c>
      <c r="E152" s="192" t="s">
        <v>283</v>
      </c>
      <c r="F152" s="193" t="s">
        <v>284</v>
      </c>
      <c r="G152" s="194" t="s">
        <v>279</v>
      </c>
      <c r="H152" s="195">
        <v>4</v>
      </c>
      <c r="I152" s="196"/>
      <c r="J152" s="197">
        <f>ROUND(I152*H152,2)</f>
        <v>0</v>
      </c>
      <c r="K152" s="193" t="s">
        <v>188</v>
      </c>
      <c r="L152" s="39"/>
      <c r="M152" s="198" t="s">
        <v>1</v>
      </c>
      <c r="N152" s="199" t="s">
        <v>38</v>
      </c>
      <c r="O152" s="71"/>
      <c r="P152" s="200">
        <f>O152*H152</f>
        <v>0</v>
      </c>
      <c r="Q152" s="200">
        <v>0</v>
      </c>
      <c r="R152" s="200">
        <f>Q152*H152</f>
        <v>0</v>
      </c>
      <c r="S152" s="200">
        <v>0</v>
      </c>
      <c r="T152" s="201">
        <f>S152*H152</f>
        <v>0</v>
      </c>
      <c r="U152" s="34"/>
      <c r="V152" s="34"/>
      <c r="W152" s="34"/>
      <c r="X152" s="34"/>
      <c r="Y152" s="34"/>
      <c r="Z152" s="34"/>
      <c r="AA152" s="34"/>
      <c r="AB152" s="34"/>
      <c r="AC152" s="34"/>
      <c r="AD152" s="34"/>
      <c r="AE152" s="34"/>
      <c r="AR152" s="202" t="s">
        <v>189</v>
      </c>
      <c r="AT152" s="202" t="s">
        <v>184</v>
      </c>
      <c r="AU152" s="202" t="s">
        <v>83</v>
      </c>
      <c r="AY152" s="17" t="s">
        <v>181</v>
      </c>
      <c r="BE152" s="203">
        <f>IF(N152="základní",J152,0)</f>
        <v>0</v>
      </c>
      <c r="BF152" s="203">
        <f>IF(N152="snížená",J152,0)</f>
        <v>0</v>
      </c>
      <c r="BG152" s="203">
        <f>IF(N152="zákl. přenesená",J152,0)</f>
        <v>0</v>
      </c>
      <c r="BH152" s="203">
        <f>IF(N152="sníž. přenesená",J152,0)</f>
        <v>0</v>
      </c>
      <c r="BI152" s="203">
        <f>IF(N152="nulová",J152,0)</f>
        <v>0</v>
      </c>
      <c r="BJ152" s="17" t="s">
        <v>81</v>
      </c>
      <c r="BK152" s="203">
        <f>ROUND(I152*H152,2)</f>
        <v>0</v>
      </c>
      <c r="BL152" s="17" t="s">
        <v>189</v>
      </c>
      <c r="BM152" s="202" t="s">
        <v>513</v>
      </c>
    </row>
    <row r="153" spans="1:65" s="13" customFormat="1" x14ac:dyDescent="0.2">
      <c r="B153" s="204"/>
      <c r="C153" s="205"/>
      <c r="D153" s="206" t="s">
        <v>191</v>
      </c>
      <c r="E153" s="207" t="s">
        <v>1</v>
      </c>
      <c r="F153" s="208" t="s">
        <v>189</v>
      </c>
      <c r="G153" s="205"/>
      <c r="H153" s="209">
        <v>4</v>
      </c>
      <c r="I153" s="210"/>
      <c r="J153" s="205"/>
      <c r="K153" s="205"/>
      <c r="L153" s="211"/>
      <c r="M153" s="212"/>
      <c r="N153" s="213"/>
      <c r="O153" s="213"/>
      <c r="P153" s="213"/>
      <c r="Q153" s="213"/>
      <c r="R153" s="213"/>
      <c r="S153" s="213"/>
      <c r="T153" s="214"/>
      <c r="AT153" s="215" t="s">
        <v>191</v>
      </c>
      <c r="AU153" s="215" t="s">
        <v>83</v>
      </c>
      <c r="AV153" s="13" t="s">
        <v>83</v>
      </c>
      <c r="AW153" s="13" t="s">
        <v>30</v>
      </c>
      <c r="AX153" s="13" t="s">
        <v>73</v>
      </c>
      <c r="AY153" s="215" t="s">
        <v>181</v>
      </c>
    </row>
    <row r="154" spans="1:65" s="14" customFormat="1" x14ac:dyDescent="0.2">
      <c r="B154" s="216"/>
      <c r="C154" s="217"/>
      <c r="D154" s="206" t="s">
        <v>191</v>
      </c>
      <c r="E154" s="218" t="s">
        <v>1</v>
      </c>
      <c r="F154" s="219" t="s">
        <v>193</v>
      </c>
      <c r="G154" s="217"/>
      <c r="H154" s="220">
        <v>4</v>
      </c>
      <c r="I154" s="221"/>
      <c r="J154" s="217"/>
      <c r="K154" s="217"/>
      <c r="L154" s="222"/>
      <c r="M154" s="223"/>
      <c r="N154" s="224"/>
      <c r="O154" s="224"/>
      <c r="P154" s="224"/>
      <c r="Q154" s="224"/>
      <c r="R154" s="224"/>
      <c r="S154" s="224"/>
      <c r="T154" s="225"/>
      <c r="AT154" s="226" t="s">
        <v>191</v>
      </c>
      <c r="AU154" s="226" t="s">
        <v>83</v>
      </c>
      <c r="AV154" s="14" t="s">
        <v>189</v>
      </c>
      <c r="AW154" s="14" t="s">
        <v>30</v>
      </c>
      <c r="AX154" s="14" t="s">
        <v>81</v>
      </c>
      <c r="AY154" s="226" t="s">
        <v>181</v>
      </c>
    </row>
    <row r="155" spans="1:65" s="2" customFormat="1" ht="24.2" customHeight="1" x14ac:dyDescent="0.2">
      <c r="A155" s="34"/>
      <c r="B155" s="35"/>
      <c r="C155" s="227" t="s">
        <v>239</v>
      </c>
      <c r="D155" s="227" t="s">
        <v>212</v>
      </c>
      <c r="E155" s="228" t="s">
        <v>514</v>
      </c>
      <c r="F155" s="229" t="s">
        <v>515</v>
      </c>
      <c r="G155" s="230" t="s">
        <v>222</v>
      </c>
      <c r="H155" s="231">
        <v>12</v>
      </c>
      <c r="I155" s="232"/>
      <c r="J155" s="233">
        <f>ROUND(I155*H155,2)</f>
        <v>0</v>
      </c>
      <c r="K155" s="229" t="s">
        <v>188</v>
      </c>
      <c r="L155" s="234"/>
      <c r="M155" s="235" t="s">
        <v>1</v>
      </c>
      <c r="N155" s="236" t="s">
        <v>38</v>
      </c>
      <c r="O155" s="71"/>
      <c r="P155" s="200">
        <f>O155*H155</f>
        <v>0</v>
      </c>
      <c r="Q155" s="200">
        <v>0</v>
      </c>
      <c r="R155" s="200">
        <f>Q155*H155</f>
        <v>0</v>
      </c>
      <c r="S155" s="200">
        <v>0</v>
      </c>
      <c r="T155" s="201">
        <f>S155*H155</f>
        <v>0</v>
      </c>
      <c r="U155" s="34"/>
      <c r="V155" s="34"/>
      <c r="W155" s="34"/>
      <c r="X155" s="34"/>
      <c r="Y155" s="34"/>
      <c r="Z155" s="34"/>
      <c r="AA155" s="34"/>
      <c r="AB155" s="34"/>
      <c r="AC155" s="34"/>
      <c r="AD155" s="34"/>
      <c r="AE155" s="34"/>
      <c r="AR155" s="202" t="s">
        <v>216</v>
      </c>
      <c r="AT155" s="202" t="s">
        <v>212</v>
      </c>
      <c r="AU155" s="202" t="s">
        <v>83</v>
      </c>
      <c r="AY155" s="17" t="s">
        <v>181</v>
      </c>
      <c r="BE155" s="203">
        <f>IF(N155="základní",J155,0)</f>
        <v>0</v>
      </c>
      <c r="BF155" s="203">
        <f>IF(N155="snížená",J155,0)</f>
        <v>0</v>
      </c>
      <c r="BG155" s="203">
        <f>IF(N155="zákl. přenesená",J155,0)</f>
        <v>0</v>
      </c>
      <c r="BH155" s="203">
        <f>IF(N155="sníž. přenesená",J155,0)</f>
        <v>0</v>
      </c>
      <c r="BI155" s="203">
        <f>IF(N155="nulová",J155,0)</f>
        <v>0</v>
      </c>
      <c r="BJ155" s="17" t="s">
        <v>81</v>
      </c>
      <c r="BK155" s="203">
        <f>ROUND(I155*H155,2)</f>
        <v>0</v>
      </c>
      <c r="BL155" s="17" t="s">
        <v>189</v>
      </c>
      <c r="BM155" s="202" t="s">
        <v>516</v>
      </c>
    </row>
    <row r="156" spans="1:65" s="13" customFormat="1" x14ac:dyDescent="0.2">
      <c r="B156" s="204"/>
      <c r="C156" s="205"/>
      <c r="D156" s="206" t="s">
        <v>191</v>
      </c>
      <c r="E156" s="207" t="s">
        <v>1</v>
      </c>
      <c r="F156" s="208" t="s">
        <v>249</v>
      </c>
      <c r="G156" s="205"/>
      <c r="H156" s="209">
        <v>12</v>
      </c>
      <c r="I156" s="210"/>
      <c r="J156" s="205"/>
      <c r="K156" s="205"/>
      <c r="L156" s="211"/>
      <c r="M156" s="212"/>
      <c r="N156" s="213"/>
      <c r="O156" s="213"/>
      <c r="P156" s="213"/>
      <c r="Q156" s="213"/>
      <c r="R156" s="213"/>
      <c r="S156" s="213"/>
      <c r="T156" s="214"/>
      <c r="AT156" s="215" t="s">
        <v>191</v>
      </c>
      <c r="AU156" s="215" t="s">
        <v>83</v>
      </c>
      <c r="AV156" s="13" t="s">
        <v>83</v>
      </c>
      <c r="AW156" s="13" t="s">
        <v>30</v>
      </c>
      <c r="AX156" s="13" t="s">
        <v>73</v>
      </c>
      <c r="AY156" s="215" t="s">
        <v>181</v>
      </c>
    </row>
    <row r="157" spans="1:65" s="14" customFormat="1" x14ac:dyDescent="0.2">
      <c r="B157" s="216"/>
      <c r="C157" s="217"/>
      <c r="D157" s="206" t="s">
        <v>191</v>
      </c>
      <c r="E157" s="218" t="s">
        <v>1</v>
      </c>
      <c r="F157" s="219" t="s">
        <v>193</v>
      </c>
      <c r="G157" s="217"/>
      <c r="H157" s="220">
        <v>12</v>
      </c>
      <c r="I157" s="221"/>
      <c r="J157" s="217"/>
      <c r="K157" s="217"/>
      <c r="L157" s="222"/>
      <c r="M157" s="223"/>
      <c r="N157" s="224"/>
      <c r="O157" s="224"/>
      <c r="P157" s="224"/>
      <c r="Q157" s="224"/>
      <c r="R157" s="224"/>
      <c r="S157" s="224"/>
      <c r="T157" s="225"/>
      <c r="AT157" s="226" t="s">
        <v>191</v>
      </c>
      <c r="AU157" s="226" t="s">
        <v>83</v>
      </c>
      <c r="AV157" s="14" t="s">
        <v>189</v>
      </c>
      <c r="AW157" s="14" t="s">
        <v>30</v>
      </c>
      <c r="AX157" s="14" t="s">
        <v>81</v>
      </c>
      <c r="AY157" s="226" t="s">
        <v>181</v>
      </c>
    </row>
    <row r="158" spans="1:65" s="2" customFormat="1" ht="16.5" customHeight="1" x14ac:dyDescent="0.2">
      <c r="A158" s="34"/>
      <c r="B158" s="35"/>
      <c r="C158" s="227" t="s">
        <v>244</v>
      </c>
      <c r="D158" s="227" t="s">
        <v>212</v>
      </c>
      <c r="E158" s="228" t="s">
        <v>517</v>
      </c>
      <c r="F158" s="229" t="s">
        <v>518</v>
      </c>
      <c r="G158" s="230" t="s">
        <v>227</v>
      </c>
      <c r="H158" s="231">
        <v>6</v>
      </c>
      <c r="I158" s="232"/>
      <c r="J158" s="233">
        <f>ROUND(I158*H158,2)</f>
        <v>0</v>
      </c>
      <c r="K158" s="229" t="s">
        <v>188</v>
      </c>
      <c r="L158" s="234"/>
      <c r="M158" s="235" t="s">
        <v>1</v>
      </c>
      <c r="N158" s="236" t="s">
        <v>38</v>
      </c>
      <c r="O158" s="71"/>
      <c r="P158" s="200">
        <f>O158*H158</f>
        <v>0</v>
      </c>
      <c r="Q158" s="200">
        <v>0</v>
      </c>
      <c r="R158" s="200">
        <f>Q158*H158</f>
        <v>0</v>
      </c>
      <c r="S158" s="200">
        <v>0</v>
      </c>
      <c r="T158" s="201">
        <f>S158*H158</f>
        <v>0</v>
      </c>
      <c r="U158" s="34"/>
      <c r="V158" s="34"/>
      <c r="W158" s="34"/>
      <c r="X158" s="34"/>
      <c r="Y158" s="34"/>
      <c r="Z158" s="34"/>
      <c r="AA158" s="34"/>
      <c r="AB158" s="34"/>
      <c r="AC158" s="34"/>
      <c r="AD158" s="34"/>
      <c r="AE158" s="34"/>
      <c r="AR158" s="202" t="s">
        <v>216</v>
      </c>
      <c r="AT158" s="202" t="s">
        <v>212</v>
      </c>
      <c r="AU158" s="202" t="s">
        <v>83</v>
      </c>
      <c r="AY158" s="17" t="s">
        <v>181</v>
      </c>
      <c r="BE158" s="203">
        <f>IF(N158="základní",J158,0)</f>
        <v>0</v>
      </c>
      <c r="BF158" s="203">
        <f>IF(N158="snížená",J158,0)</f>
        <v>0</v>
      </c>
      <c r="BG158" s="203">
        <f>IF(N158="zákl. přenesená",J158,0)</f>
        <v>0</v>
      </c>
      <c r="BH158" s="203">
        <f>IF(N158="sníž. přenesená",J158,0)</f>
        <v>0</v>
      </c>
      <c r="BI158" s="203">
        <f>IF(N158="nulová",J158,0)</f>
        <v>0</v>
      </c>
      <c r="BJ158" s="17" t="s">
        <v>81</v>
      </c>
      <c r="BK158" s="203">
        <f>ROUND(I158*H158,2)</f>
        <v>0</v>
      </c>
      <c r="BL158" s="17" t="s">
        <v>189</v>
      </c>
      <c r="BM158" s="202" t="s">
        <v>519</v>
      </c>
    </row>
    <row r="159" spans="1:65" s="13" customFormat="1" x14ac:dyDescent="0.2">
      <c r="B159" s="204"/>
      <c r="C159" s="205"/>
      <c r="D159" s="206" t="s">
        <v>191</v>
      </c>
      <c r="E159" s="207" t="s">
        <v>1</v>
      </c>
      <c r="F159" s="208" t="s">
        <v>219</v>
      </c>
      <c r="G159" s="205"/>
      <c r="H159" s="209">
        <v>6</v>
      </c>
      <c r="I159" s="210"/>
      <c r="J159" s="205"/>
      <c r="K159" s="205"/>
      <c r="L159" s="211"/>
      <c r="M159" s="212"/>
      <c r="N159" s="213"/>
      <c r="O159" s="213"/>
      <c r="P159" s="213"/>
      <c r="Q159" s="213"/>
      <c r="R159" s="213"/>
      <c r="S159" s="213"/>
      <c r="T159" s="214"/>
      <c r="AT159" s="215" t="s">
        <v>191</v>
      </c>
      <c r="AU159" s="215" t="s">
        <v>83</v>
      </c>
      <c r="AV159" s="13" t="s">
        <v>83</v>
      </c>
      <c r="AW159" s="13" t="s">
        <v>30</v>
      </c>
      <c r="AX159" s="13" t="s">
        <v>73</v>
      </c>
      <c r="AY159" s="215" t="s">
        <v>181</v>
      </c>
    </row>
    <row r="160" spans="1:65" s="14" customFormat="1" x14ac:dyDescent="0.2">
      <c r="B160" s="216"/>
      <c r="C160" s="217"/>
      <c r="D160" s="206" t="s">
        <v>191</v>
      </c>
      <c r="E160" s="218" t="s">
        <v>1</v>
      </c>
      <c r="F160" s="219" t="s">
        <v>193</v>
      </c>
      <c r="G160" s="217"/>
      <c r="H160" s="220">
        <v>6</v>
      </c>
      <c r="I160" s="221"/>
      <c r="J160" s="217"/>
      <c r="K160" s="217"/>
      <c r="L160" s="222"/>
      <c r="M160" s="223"/>
      <c r="N160" s="224"/>
      <c r="O160" s="224"/>
      <c r="P160" s="224"/>
      <c r="Q160" s="224"/>
      <c r="R160" s="224"/>
      <c r="S160" s="224"/>
      <c r="T160" s="225"/>
      <c r="AT160" s="226" t="s">
        <v>191</v>
      </c>
      <c r="AU160" s="226" t="s">
        <v>83</v>
      </c>
      <c r="AV160" s="14" t="s">
        <v>189</v>
      </c>
      <c r="AW160" s="14" t="s">
        <v>30</v>
      </c>
      <c r="AX160" s="14" t="s">
        <v>81</v>
      </c>
      <c r="AY160" s="226" t="s">
        <v>181</v>
      </c>
    </row>
    <row r="161" spans="1:65" s="2" customFormat="1" ht="62.65" customHeight="1" x14ac:dyDescent="0.2">
      <c r="A161" s="34"/>
      <c r="B161" s="35"/>
      <c r="C161" s="191" t="s">
        <v>249</v>
      </c>
      <c r="D161" s="191" t="s">
        <v>184</v>
      </c>
      <c r="E161" s="192" t="s">
        <v>520</v>
      </c>
      <c r="F161" s="193" t="s">
        <v>521</v>
      </c>
      <c r="G161" s="194" t="s">
        <v>222</v>
      </c>
      <c r="H161" s="195">
        <v>12</v>
      </c>
      <c r="I161" s="196"/>
      <c r="J161" s="197">
        <f>ROUND(I161*H161,2)</f>
        <v>0</v>
      </c>
      <c r="K161" s="193" t="s">
        <v>188</v>
      </c>
      <c r="L161" s="39"/>
      <c r="M161" s="198" t="s">
        <v>1</v>
      </c>
      <c r="N161" s="199" t="s">
        <v>38</v>
      </c>
      <c r="O161" s="71"/>
      <c r="P161" s="200">
        <f>O161*H161</f>
        <v>0</v>
      </c>
      <c r="Q161" s="200">
        <v>0</v>
      </c>
      <c r="R161" s="200">
        <f>Q161*H161</f>
        <v>0</v>
      </c>
      <c r="S161" s="200">
        <v>0</v>
      </c>
      <c r="T161" s="201">
        <f>S161*H161</f>
        <v>0</v>
      </c>
      <c r="U161" s="34"/>
      <c r="V161" s="34"/>
      <c r="W161" s="34"/>
      <c r="X161" s="34"/>
      <c r="Y161" s="34"/>
      <c r="Z161" s="34"/>
      <c r="AA161" s="34"/>
      <c r="AB161" s="34"/>
      <c r="AC161" s="34"/>
      <c r="AD161" s="34"/>
      <c r="AE161" s="34"/>
      <c r="AR161" s="202" t="s">
        <v>189</v>
      </c>
      <c r="AT161" s="202" t="s">
        <v>184</v>
      </c>
      <c r="AU161" s="202" t="s">
        <v>83</v>
      </c>
      <c r="AY161" s="17" t="s">
        <v>181</v>
      </c>
      <c r="BE161" s="203">
        <f>IF(N161="základní",J161,0)</f>
        <v>0</v>
      </c>
      <c r="BF161" s="203">
        <f>IF(N161="snížená",J161,0)</f>
        <v>0</v>
      </c>
      <c r="BG161" s="203">
        <f>IF(N161="zákl. přenesená",J161,0)</f>
        <v>0</v>
      </c>
      <c r="BH161" s="203">
        <f>IF(N161="sníž. přenesená",J161,0)</f>
        <v>0</v>
      </c>
      <c r="BI161" s="203">
        <f>IF(N161="nulová",J161,0)</f>
        <v>0</v>
      </c>
      <c r="BJ161" s="17" t="s">
        <v>81</v>
      </c>
      <c r="BK161" s="203">
        <f>ROUND(I161*H161,2)</f>
        <v>0</v>
      </c>
      <c r="BL161" s="17" t="s">
        <v>189</v>
      </c>
      <c r="BM161" s="202" t="s">
        <v>522</v>
      </c>
    </row>
    <row r="162" spans="1:65" s="13" customFormat="1" x14ac:dyDescent="0.2">
      <c r="B162" s="204"/>
      <c r="C162" s="205"/>
      <c r="D162" s="206" t="s">
        <v>191</v>
      </c>
      <c r="E162" s="207" t="s">
        <v>1</v>
      </c>
      <c r="F162" s="208" t="s">
        <v>249</v>
      </c>
      <c r="G162" s="205"/>
      <c r="H162" s="209">
        <v>12</v>
      </c>
      <c r="I162" s="210"/>
      <c r="J162" s="205"/>
      <c r="K162" s="205"/>
      <c r="L162" s="211"/>
      <c r="M162" s="212"/>
      <c r="N162" s="213"/>
      <c r="O162" s="213"/>
      <c r="P162" s="213"/>
      <c r="Q162" s="213"/>
      <c r="R162" s="213"/>
      <c r="S162" s="213"/>
      <c r="T162" s="214"/>
      <c r="AT162" s="215" t="s">
        <v>191</v>
      </c>
      <c r="AU162" s="215" t="s">
        <v>83</v>
      </c>
      <c r="AV162" s="13" t="s">
        <v>83</v>
      </c>
      <c r="AW162" s="13" t="s">
        <v>30</v>
      </c>
      <c r="AX162" s="13" t="s">
        <v>73</v>
      </c>
      <c r="AY162" s="215" t="s">
        <v>181</v>
      </c>
    </row>
    <row r="163" spans="1:65" s="14" customFormat="1" x14ac:dyDescent="0.2">
      <c r="B163" s="216"/>
      <c r="C163" s="217"/>
      <c r="D163" s="206" t="s">
        <v>191</v>
      </c>
      <c r="E163" s="218" t="s">
        <v>1</v>
      </c>
      <c r="F163" s="219" t="s">
        <v>193</v>
      </c>
      <c r="G163" s="217"/>
      <c r="H163" s="220">
        <v>12</v>
      </c>
      <c r="I163" s="221"/>
      <c r="J163" s="217"/>
      <c r="K163" s="217"/>
      <c r="L163" s="222"/>
      <c r="M163" s="223"/>
      <c r="N163" s="224"/>
      <c r="O163" s="224"/>
      <c r="P163" s="224"/>
      <c r="Q163" s="224"/>
      <c r="R163" s="224"/>
      <c r="S163" s="224"/>
      <c r="T163" s="225"/>
      <c r="AT163" s="226" t="s">
        <v>191</v>
      </c>
      <c r="AU163" s="226" t="s">
        <v>83</v>
      </c>
      <c r="AV163" s="14" t="s">
        <v>189</v>
      </c>
      <c r="AW163" s="14" t="s">
        <v>30</v>
      </c>
      <c r="AX163" s="14" t="s">
        <v>81</v>
      </c>
      <c r="AY163" s="226" t="s">
        <v>181</v>
      </c>
    </row>
    <row r="164" spans="1:65" s="2" customFormat="1" ht="66.75" customHeight="1" x14ac:dyDescent="0.2">
      <c r="A164" s="34"/>
      <c r="B164" s="35"/>
      <c r="C164" s="191" t="s">
        <v>253</v>
      </c>
      <c r="D164" s="191" t="s">
        <v>184</v>
      </c>
      <c r="E164" s="192" t="s">
        <v>523</v>
      </c>
      <c r="F164" s="193" t="s">
        <v>524</v>
      </c>
      <c r="G164" s="194" t="s">
        <v>222</v>
      </c>
      <c r="H164" s="195">
        <v>12</v>
      </c>
      <c r="I164" s="196"/>
      <c r="J164" s="197">
        <f>ROUND(I164*H164,2)</f>
        <v>0</v>
      </c>
      <c r="K164" s="193" t="s">
        <v>188</v>
      </c>
      <c r="L164" s="39"/>
      <c r="M164" s="198" t="s">
        <v>1</v>
      </c>
      <c r="N164" s="199" t="s">
        <v>38</v>
      </c>
      <c r="O164" s="71"/>
      <c r="P164" s="200">
        <f>O164*H164</f>
        <v>0</v>
      </c>
      <c r="Q164" s="200">
        <v>0</v>
      </c>
      <c r="R164" s="200">
        <f>Q164*H164</f>
        <v>0</v>
      </c>
      <c r="S164" s="200">
        <v>0</v>
      </c>
      <c r="T164" s="201">
        <f>S164*H164</f>
        <v>0</v>
      </c>
      <c r="U164" s="34"/>
      <c r="V164" s="34"/>
      <c r="W164" s="34"/>
      <c r="X164" s="34"/>
      <c r="Y164" s="34"/>
      <c r="Z164" s="34"/>
      <c r="AA164" s="34"/>
      <c r="AB164" s="34"/>
      <c r="AC164" s="34"/>
      <c r="AD164" s="34"/>
      <c r="AE164" s="34"/>
      <c r="AR164" s="202" t="s">
        <v>189</v>
      </c>
      <c r="AT164" s="202" t="s">
        <v>184</v>
      </c>
      <c r="AU164" s="202" t="s">
        <v>83</v>
      </c>
      <c r="AY164" s="17" t="s">
        <v>181</v>
      </c>
      <c r="BE164" s="203">
        <f>IF(N164="základní",J164,0)</f>
        <v>0</v>
      </c>
      <c r="BF164" s="203">
        <f>IF(N164="snížená",J164,0)</f>
        <v>0</v>
      </c>
      <c r="BG164" s="203">
        <f>IF(N164="zákl. přenesená",J164,0)</f>
        <v>0</v>
      </c>
      <c r="BH164" s="203">
        <f>IF(N164="sníž. přenesená",J164,0)</f>
        <v>0</v>
      </c>
      <c r="BI164" s="203">
        <f>IF(N164="nulová",J164,0)</f>
        <v>0</v>
      </c>
      <c r="BJ164" s="17" t="s">
        <v>81</v>
      </c>
      <c r="BK164" s="203">
        <f>ROUND(I164*H164,2)</f>
        <v>0</v>
      </c>
      <c r="BL164" s="17" t="s">
        <v>189</v>
      </c>
      <c r="BM164" s="202" t="s">
        <v>525</v>
      </c>
    </row>
    <row r="165" spans="1:65" s="13" customFormat="1" x14ac:dyDescent="0.2">
      <c r="B165" s="204"/>
      <c r="C165" s="205"/>
      <c r="D165" s="206" t="s">
        <v>191</v>
      </c>
      <c r="E165" s="207" t="s">
        <v>1</v>
      </c>
      <c r="F165" s="208" t="s">
        <v>249</v>
      </c>
      <c r="G165" s="205"/>
      <c r="H165" s="209">
        <v>12</v>
      </c>
      <c r="I165" s="210"/>
      <c r="J165" s="205"/>
      <c r="K165" s="205"/>
      <c r="L165" s="211"/>
      <c r="M165" s="212"/>
      <c r="N165" s="213"/>
      <c r="O165" s="213"/>
      <c r="P165" s="213"/>
      <c r="Q165" s="213"/>
      <c r="R165" s="213"/>
      <c r="S165" s="213"/>
      <c r="T165" s="214"/>
      <c r="AT165" s="215" t="s">
        <v>191</v>
      </c>
      <c r="AU165" s="215" t="s">
        <v>83</v>
      </c>
      <c r="AV165" s="13" t="s">
        <v>83</v>
      </c>
      <c r="AW165" s="13" t="s">
        <v>30</v>
      </c>
      <c r="AX165" s="13" t="s">
        <v>73</v>
      </c>
      <c r="AY165" s="215" t="s">
        <v>181</v>
      </c>
    </row>
    <row r="166" spans="1:65" s="14" customFormat="1" x14ac:dyDescent="0.2">
      <c r="B166" s="216"/>
      <c r="C166" s="217"/>
      <c r="D166" s="206" t="s">
        <v>191</v>
      </c>
      <c r="E166" s="218" t="s">
        <v>1</v>
      </c>
      <c r="F166" s="219" t="s">
        <v>193</v>
      </c>
      <c r="G166" s="217"/>
      <c r="H166" s="220">
        <v>12</v>
      </c>
      <c r="I166" s="221"/>
      <c r="J166" s="217"/>
      <c r="K166" s="217"/>
      <c r="L166" s="222"/>
      <c r="M166" s="223"/>
      <c r="N166" s="224"/>
      <c r="O166" s="224"/>
      <c r="P166" s="224"/>
      <c r="Q166" s="224"/>
      <c r="R166" s="224"/>
      <c r="S166" s="224"/>
      <c r="T166" s="225"/>
      <c r="AT166" s="226" t="s">
        <v>191</v>
      </c>
      <c r="AU166" s="226" t="s">
        <v>83</v>
      </c>
      <c r="AV166" s="14" t="s">
        <v>189</v>
      </c>
      <c r="AW166" s="14" t="s">
        <v>30</v>
      </c>
      <c r="AX166" s="14" t="s">
        <v>81</v>
      </c>
      <c r="AY166" s="226" t="s">
        <v>181</v>
      </c>
    </row>
    <row r="167" spans="1:65" s="2" customFormat="1" ht="37.9" customHeight="1" x14ac:dyDescent="0.2">
      <c r="A167" s="34"/>
      <c r="B167" s="35"/>
      <c r="C167" s="191" t="s">
        <v>258</v>
      </c>
      <c r="D167" s="191" t="s">
        <v>184</v>
      </c>
      <c r="E167" s="192" t="s">
        <v>526</v>
      </c>
      <c r="F167" s="193" t="s">
        <v>527</v>
      </c>
      <c r="G167" s="194" t="s">
        <v>222</v>
      </c>
      <c r="H167" s="195">
        <v>40</v>
      </c>
      <c r="I167" s="196"/>
      <c r="J167" s="197">
        <f>ROUND(I167*H167,2)</f>
        <v>0</v>
      </c>
      <c r="K167" s="193" t="s">
        <v>188</v>
      </c>
      <c r="L167" s="39"/>
      <c r="M167" s="198" t="s">
        <v>1</v>
      </c>
      <c r="N167" s="199" t="s">
        <v>38</v>
      </c>
      <c r="O167" s="71"/>
      <c r="P167" s="200">
        <f>O167*H167</f>
        <v>0</v>
      </c>
      <c r="Q167" s="200">
        <v>0</v>
      </c>
      <c r="R167" s="200">
        <f>Q167*H167</f>
        <v>0</v>
      </c>
      <c r="S167" s="200">
        <v>0</v>
      </c>
      <c r="T167" s="201">
        <f>S167*H167</f>
        <v>0</v>
      </c>
      <c r="U167" s="34"/>
      <c r="V167" s="34"/>
      <c r="W167" s="34"/>
      <c r="X167" s="34"/>
      <c r="Y167" s="34"/>
      <c r="Z167" s="34"/>
      <c r="AA167" s="34"/>
      <c r="AB167" s="34"/>
      <c r="AC167" s="34"/>
      <c r="AD167" s="34"/>
      <c r="AE167" s="34"/>
      <c r="AR167" s="202" t="s">
        <v>189</v>
      </c>
      <c r="AT167" s="202" t="s">
        <v>184</v>
      </c>
      <c r="AU167" s="202" t="s">
        <v>83</v>
      </c>
      <c r="AY167" s="17" t="s">
        <v>181</v>
      </c>
      <c r="BE167" s="203">
        <f>IF(N167="základní",J167,0)</f>
        <v>0</v>
      </c>
      <c r="BF167" s="203">
        <f>IF(N167="snížená",J167,0)</f>
        <v>0</v>
      </c>
      <c r="BG167" s="203">
        <f>IF(N167="zákl. přenesená",J167,0)</f>
        <v>0</v>
      </c>
      <c r="BH167" s="203">
        <f>IF(N167="sníž. přenesená",J167,0)</f>
        <v>0</v>
      </c>
      <c r="BI167" s="203">
        <f>IF(N167="nulová",J167,0)</f>
        <v>0</v>
      </c>
      <c r="BJ167" s="17" t="s">
        <v>81</v>
      </c>
      <c r="BK167" s="203">
        <f>ROUND(I167*H167,2)</f>
        <v>0</v>
      </c>
      <c r="BL167" s="17" t="s">
        <v>189</v>
      </c>
      <c r="BM167" s="202" t="s">
        <v>528</v>
      </c>
    </row>
    <row r="168" spans="1:65" s="13" customFormat="1" x14ac:dyDescent="0.2">
      <c r="B168" s="204"/>
      <c r="C168" s="205"/>
      <c r="D168" s="206" t="s">
        <v>191</v>
      </c>
      <c r="E168" s="207" t="s">
        <v>1</v>
      </c>
      <c r="F168" s="208" t="s">
        <v>402</v>
      </c>
      <c r="G168" s="205"/>
      <c r="H168" s="209">
        <v>40</v>
      </c>
      <c r="I168" s="210"/>
      <c r="J168" s="205"/>
      <c r="K168" s="205"/>
      <c r="L168" s="211"/>
      <c r="M168" s="212"/>
      <c r="N168" s="213"/>
      <c r="O168" s="213"/>
      <c r="P168" s="213"/>
      <c r="Q168" s="213"/>
      <c r="R168" s="213"/>
      <c r="S168" s="213"/>
      <c r="T168" s="214"/>
      <c r="AT168" s="215" t="s">
        <v>191</v>
      </c>
      <c r="AU168" s="215" t="s">
        <v>83</v>
      </c>
      <c r="AV168" s="13" t="s">
        <v>83</v>
      </c>
      <c r="AW168" s="13" t="s">
        <v>30</v>
      </c>
      <c r="AX168" s="13" t="s">
        <v>73</v>
      </c>
      <c r="AY168" s="215" t="s">
        <v>181</v>
      </c>
    </row>
    <row r="169" spans="1:65" s="14" customFormat="1" x14ac:dyDescent="0.2">
      <c r="B169" s="216"/>
      <c r="C169" s="217"/>
      <c r="D169" s="206" t="s">
        <v>191</v>
      </c>
      <c r="E169" s="218" t="s">
        <v>1</v>
      </c>
      <c r="F169" s="219" t="s">
        <v>193</v>
      </c>
      <c r="G169" s="217"/>
      <c r="H169" s="220">
        <v>40</v>
      </c>
      <c r="I169" s="221"/>
      <c r="J169" s="217"/>
      <c r="K169" s="217"/>
      <c r="L169" s="222"/>
      <c r="M169" s="223"/>
      <c r="N169" s="224"/>
      <c r="O169" s="224"/>
      <c r="P169" s="224"/>
      <c r="Q169" s="224"/>
      <c r="R169" s="224"/>
      <c r="S169" s="224"/>
      <c r="T169" s="225"/>
      <c r="AT169" s="226" t="s">
        <v>191</v>
      </c>
      <c r="AU169" s="226" t="s">
        <v>83</v>
      </c>
      <c r="AV169" s="14" t="s">
        <v>189</v>
      </c>
      <c r="AW169" s="14" t="s">
        <v>30</v>
      </c>
      <c r="AX169" s="14" t="s">
        <v>81</v>
      </c>
      <c r="AY169" s="226" t="s">
        <v>181</v>
      </c>
    </row>
    <row r="170" spans="1:65" s="2" customFormat="1" ht="55.5" customHeight="1" x14ac:dyDescent="0.2">
      <c r="A170" s="34"/>
      <c r="B170" s="35"/>
      <c r="C170" s="191" t="s">
        <v>8</v>
      </c>
      <c r="D170" s="191" t="s">
        <v>184</v>
      </c>
      <c r="E170" s="192" t="s">
        <v>529</v>
      </c>
      <c r="F170" s="193" t="s">
        <v>530</v>
      </c>
      <c r="G170" s="194" t="s">
        <v>187</v>
      </c>
      <c r="H170" s="195">
        <v>18</v>
      </c>
      <c r="I170" s="196"/>
      <c r="J170" s="197">
        <f>ROUND(I170*H170,2)</f>
        <v>0</v>
      </c>
      <c r="K170" s="193" t="s">
        <v>188</v>
      </c>
      <c r="L170" s="39"/>
      <c r="M170" s="198" t="s">
        <v>1</v>
      </c>
      <c r="N170" s="199" t="s">
        <v>38</v>
      </c>
      <c r="O170" s="71"/>
      <c r="P170" s="200">
        <f>O170*H170</f>
        <v>0</v>
      </c>
      <c r="Q170" s="200">
        <v>0</v>
      </c>
      <c r="R170" s="200">
        <f>Q170*H170</f>
        <v>0</v>
      </c>
      <c r="S170" s="200">
        <v>0</v>
      </c>
      <c r="T170" s="201">
        <f>S170*H170</f>
        <v>0</v>
      </c>
      <c r="U170" s="34"/>
      <c r="V170" s="34"/>
      <c r="W170" s="34"/>
      <c r="X170" s="34"/>
      <c r="Y170" s="34"/>
      <c r="Z170" s="34"/>
      <c r="AA170" s="34"/>
      <c r="AB170" s="34"/>
      <c r="AC170" s="34"/>
      <c r="AD170" s="34"/>
      <c r="AE170" s="34"/>
      <c r="AR170" s="202" t="s">
        <v>189</v>
      </c>
      <c r="AT170" s="202" t="s">
        <v>184</v>
      </c>
      <c r="AU170" s="202" t="s">
        <v>83</v>
      </c>
      <c r="AY170" s="17" t="s">
        <v>181</v>
      </c>
      <c r="BE170" s="203">
        <f>IF(N170="základní",J170,0)</f>
        <v>0</v>
      </c>
      <c r="BF170" s="203">
        <f>IF(N170="snížená",J170,0)</f>
        <v>0</v>
      </c>
      <c r="BG170" s="203">
        <f>IF(N170="zákl. přenesená",J170,0)</f>
        <v>0</v>
      </c>
      <c r="BH170" s="203">
        <f>IF(N170="sníž. přenesená",J170,0)</f>
        <v>0</v>
      </c>
      <c r="BI170" s="203">
        <f>IF(N170="nulová",J170,0)</f>
        <v>0</v>
      </c>
      <c r="BJ170" s="17" t="s">
        <v>81</v>
      </c>
      <c r="BK170" s="203">
        <f>ROUND(I170*H170,2)</f>
        <v>0</v>
      </c>
      <c r="BL170" s="17" t="s">
        <v>189</v>
      </c>
      <c r="BM170" s="202" t="s">
        <v>531</v>
      </c>
    </row>
    <row r="171" spans="1:65" s="13" customFormat="1" x14ac:dyDescent="0.2">
      <c r="B171" s="204"/>
      <c r="C171" s="205"/>
      <c r="D171" s="206" t="s">
        <v>191</v>
      </c>
      <c r="E171" s="207" t="s">
        <v>1</v>
      </c>
      <c r="F171" s="208" t="s">
        <v>532</v>
      </c>
      <c r="G171" s="205"/>
      <c r="H171" s="209">
        <v>18</v>
      </c>
      <c r="I171" s="210"/>
      <c r="J171" s="205"/>
      <c r="K171" s="205"/>
      <c r="L171" s="211"/>
      <c r="M171" s="212"/>
      <c r="N171" s="213"/>
      <c r="O171" s="213"/>
      <c r="P171" s="213"/>
      <c r="Q171" s="213"/>
      <c r="R171" s="213"/>
      <c r="S171" s="213"/>
      <c r="T171" s="214"/>
      <c r="AT171" s="215" t="s">
        <v>191</v>
      </c>
      <c r="AU171" s="215" t="s">
        <v>83</v>
      </c>
      <c r="AV171" s="13" t="s">
        <v>83</v>
      </c>
      <c r="AW171" s="13" t="s">
        <v>30</v>
      </c>
      <c r="AX171" s="13" t="s">
        <v>73</v>
      </c>
      <c r="AY171" s="215" t="s">
        <v>181</v>
      </c>
    </row>
    <row r="172" spans="1:65" s="14" customFormat="1" x14ac:dyDescent="0.2">
      <c r="B172" s="216"/>
      <c r="C172" s="217"/>
      <c r="D172" s="206" t="s">
        <v>191</v>
      </c>
      <c r="E172" s="218" t="s">
        <v>1</v>
      </c>
      <c r="F172" s="219" t="s">
        <v>193</v>
      </c>
      <c r="G172" s="217"/>
      <c r="H172" s="220">
        <v>18</v>
      </c>
      <c r="I172" s="221"/>
      <c r="J172" s="217"/>
      <c r="K172" s="217"/>
      <c r="L172" s="222"/>
      <c r="M172" s="223"/>
      <c r="N172" s="224"/>
      <c r="O172" s="224"/>
      <c r="P172" s="224"/>
      <c r="Q172" s="224"/>
      <c r="R172" s="224"/>
      <c r="S172" s="224"/>
      <c r="T172" s="225"/>
      <c r="AT172" s="226" t="s">
        <v>191</v>
      </c>
      <c r="AU172" s="226" t="s">
        <v>83</v>
      </c>
      <c r="AV172" s="14" t="s">
        <v>189</v>
      </c>
      <c r="AW172" s="14" t="s">
        <v>30</v>
      </c>
      <c r="AX172" s="14" t="s">
        <v>81</v>
      </c>
      <c r="AY172" s="226" t="s">
        <v>181</v>
      </c>
    </row>
    <row r="173" spans="1:65" s="2" customFormat="1" ht="21.75" customHeight="1" x14ac:dyDescent="0.2">
      <c r="A173" s="34"/>
      <c r="B173" s="35"/>
      <c r="C173" s="227" t="s">
        <v>269</v>
      </c>
      <c r="D173" s="227" t="s">
        <v>212</v>
      </c>
      <c r="E173" s="228" t="s">
        <v>533</v>
      </c>
      <c r="F173" s="229" t="s">
        <v>534</v>
      </c>
      <c r="G173" s="230" t="s">
        <v>215</v>
      </c>
      <c r="H173" s="231">
        <v>6.21</v>
      </c>
      <c r="I173" s="232"/>
      <c r="J173" s="233">
        <f>ROUND(I173*H173,2)</f>
        <v>0</v>
      </c>
      <c r="K173" s="229" t="s">
        <v>188</v>
      </c>
      <c r="L173" s="234"/>
      <c r="M173" s="235" t="s">
        <v>1</v>
      </c>
      <c r="N173" s="236" t="s">
        <v>38</v>
      </c>
      <c r="O173" s="71"/>
      <c r="P173" s="200">
        <f>O173*H173</f>
        <v>0</v>
      </c>
      <c r="Q173" s="200">
        <v>1</v>
      </c>
      <c r="R173" s="200">
        <f>Q173*H173</f>
        <v>6.21</v>
      </c>
      <c r="S173" s="200">
        <v>0</v>
      </c>
      <c r="T173" s="201">
        <f>S173*H173</f>
        <v>0</v>
      </c>
      <c r="U173" s="34"/>
      <c r="V173" s="34"/>
      <c r="W173" s="34"/>
      <c r="X173" s="34"/>
      <c r="Y173" s="34"/>
      <c r="Z173" s="34"/>
      <c r="AA173" s="34"/>
      <c r="AB173" s="34"/>
      <c r="AC173" s="34"/>
      <c r="AD173" s="34"/>
      <c r="AE173" s="34"/>
      <c r="AR173" s="202" t="s">
        <v>216</v>
      </c>
      <c r="AT173" s="202" t="s">
        <v>212</v>
      </c>
      <c r="AU173" s="202" t="s">
        <v>83</v>
      </c>
      <c r="AY173" s="17" t="s">
        <v>181</v>
      </c>
      <c r="BE173" s="203">
        <f>IF(N173="základní",J173,0)</f>
        <v>0</v>
      </c>
      <c r="BF173" s="203">
        <f>IF(N173="snížená",J173,0)</f>
        <v>0</v>
      </c>
      <c r="BG173" s="203">
        <f>IF(N173="zákl. přenesená",J173,0)</f>
        <v>0</v>
      </c>
      <c r="BH173" s="203">
        <f>IF(N173="sníž. přenesená",J173,0)</f>
        <v>0</v>
      </c>
      <c r="BI173" s="203">
        <f>IF(N173="nulová",J173,0)</f>
        <v>0</v>
      </c>
      <c r="BJ173" s="17" t="s">
        <v>81</v>
      </c>
      <c r="BK173" s="203">
        <f>ROUND(I173*H173,2)</f>
        <v>0</v>
      </c>
      <c r="BL173" s="17" t="s">
        <v>189</v>
      </c>
      <c r="BM173" s="202" t="s">
        <v>535</v>
      </c>
    </row>
    <row r="174" spans="1:65" s="13" customFormat="1" x14ac:dyDescent="0.2">
      <c r="B174" s="204"/>
      <c r="C174" s="205"/>
      <c r="D174" s="206" t="s">
        <v>191</v>
      </c>
      <c r="E174" s="207" t="s">
        <v>1</v>
      </c>
      <c r="F174" s="208" t="s">
        <v>536</v>
      </c>
      <c r="G174" s="205"/>
      <c r="H174" s="209">
        <v>6.21</v>
      </c>
      <c r="I174" s="210"/>
      <c r="J174" s="205"/>
      <c r="K174" s="205"/>
      <c r="L174" s="211"/>
      <c r="M174" s="212"/>
      <c r="N174" s="213"/>
      <c r="O174" s="213"/>
      <c r="P174" s="213"/>
      <c r="Q174" s="213"/>
      <c r="R174" s="213"/>
      <c r="S174" s="213"/>
      <c r="T174" s="214"/>
      <c r="AT174" s="215" t="s">
        <v>191</v>
      </c>
      <c r="AU174" s="215" t="s">
        <v>83</v>
      </c>
      <c r="AV174" s="13" t="s">
        <v>83</v>
      </c>
      <c r="AW174" s="13" t="s">
        <v>30</v>
      </c>
      <c r="AX174" s="13" t="s">
        <v>73</v>
      </c>
      <c r="AY174" s="215" t="s">
        <v>181</v>
      </c>
    </row>
    <row r="175" spans="1:65" s="14" customFormat="1" x14ac:dyDescent="0.2">
      <c r="B175" s="216"/>
      <c r="C175" s="217"/>
      <c r="D175" s="206" t="s">
        <v>191</v>
      </c>
      <c r="E175" s="218" t="s">
        <v>1</v>
      </c>
      <c r="F175" s="219" t="s">
        <v>193</v>
      </c>
      <c r="G175" s="217"/>
      <c r="H175" s="220">
        <v>6.21</v>
      </c>
      <c r="I175" s="221"/>
      <c r="J175" s="217"/>
      <c r="K175" s="217"/>
      <c r="L175" s="222"/>
      <c r="M175" s="223"/>
      <c r="N175" s="224"/>
      <c r="O175" s="224"/>
      <c r="P175" s="224"/>
      <c r="Q175" s="224"/>
      <c r="R175" s="224"/>
      <c r="S175" s="224"/>
      <c r="T175" s="225"/>
      <c r="AT175" s="226" t="s">
        <v>191</v>
      </c>
      <c r="AU175" s="226" t="s">
        <v>83</v>
      </c>
      <c r="AV175" s="14" t="s">
        <v>189</v>
      </c>
      <c r="AW175" s="14" t="s">
        <v>30</v>
      </c>
      <c r="AX175" s="14" t="s">
        <v>81</v>
      </c>
      <c r="AY175" s="226" t="s">
        <v>181</v>
      </c>
    </row>
    <row r="176" spans="1:65" s="2" customFormat="1" ht="24.2" customHeight="1" x14ac:dyDescent="0.2">
      <c r="A176" s="34"/>
      <c r="B176" s="35"/>
      <c r="C176" s="227" t="s">
        <v>276</v>
      </c>
      <c r="D176" s="227" t="s">
        <v>212</v>
      </c>
      <c r="E176" s="228" t="s">
        <v>436</v>
      </c>
      <c r="F176" s="229" t="s">
        <v>437</v>
      </c>
      <c r="G176" s="230" t="s">
        <v>215</v>
      </c>
      <c r="H176" s="231">
        <v>2.0699999999999998</v>
      </c>
      <c r="I176" s="232"/>
      <c r="J176" s="233">
        <f>ROUND(I176*H176,2)</f>
        <v>0</v>
      </c>
      <c r="K176" s="229" t="s">
        <v>188</v>
      </c>
      <c r="L176" s="234"/>
      <c r="M176" s="235" t="s">
        <v>1</v>
      </c>
      <c r="N176" s="236" t="s">
        <v>38</v>
      </c>
      <c r="O176" s="71"/>
      <c r="P176" s="200">
        <f>O176*H176</f>
        <v>0</v>
      </c>
      <c r="Q176" s="200">
        <v>1</v>
      </c>
      <c r="R176" s="200">
        <f>Q176*H176</f>
        <v>2.0699999999999998</v>
      </c>
      <c r="S176" s="200">
        <v>0</v>
      </c>
      <c r="T176" s="201">
        <f>S176*H176</f>
        <v>0</v>
      </c>
      <c r="U176" s="34"/>
      <c r="V176" s="34"/>
      <c r="W176" s="34"/>
      <c r="X176" s="34"/>
      <c r="Y176" s="34"/>
      <c r="Z176" s="34"/>
      <c r="AA176" s="34"/>
      <c r="AB176" s="34"/>
      <c r="AC176" s="34"/>
      <c r="AD176" s="34"/>
      <c r="AE176" s="34"/>
      <c r="AR176" s="202" t="s">
        <v>216</v>
      </c>
      <c r="AT176" s="202" t="s">
        <v>212</v>
      </c>
      <c r="AU176" s="202" t="s">
        <v>83</v>
      </c>
      <c r="AY176" s="17" t="s">
        <v>181</v>
      </c>
      <c r="BE176" s="203">
        <f>IF(N176="základní",J176,0)</f>
        <v>0</v>
      </c>
      <c r="BF176" s="203">
        <f>IF(N176="snížená",J176,0)</f>
        <v>0</v>
      </c>
      <c r="BG176" s="203">
        <f>IF(N176="zákl. přenesená",J176,0)</f>
        <v>0</v>
      </c>
      <c r="BH176" s="203">
        <f>IF(N176="sníž. přenesená",J176,0)</f>
        <v>0</v>
      </c>
      <c r="BI176" s="203">
        <f>IF(N176="nulová",J176,0)</f>
        <v>0</v>
      </c>
      <c r="BJ176" s="17" t="s">
        <v>81</v>
      </c>
      <c r="BK176" s="203">
        <f>ROUND(I176*H176,2)</f>
        <v>0</v>
      </c>
      <c r="BL176" s="17" t="s">
        <v>189</v>
      </c>
      <c r="BM176" s="202" t="s">
        <v>537</v>
      </c>
    </row>
    <row r="177" spans="1:65" s="13" customFormat="1" x14ac:dyDescent="0.2">
      <c r="B177" s="204"/>
      <c r="C177" s="205"/>
      <c r="D177" s="206" t="s">
        <v>191</v>
      </c>
      <c r="E177" s="207" t="s">
        <v>1</v>
      </c>
      <c r="F177" s="208" t="s">
        <v>538</v>
      </c>
      <c r="G177" s="205"/>
      <c r="H177" s="209">
        <v>2.0699999999999998</v>
      </c>
      <c r="I177" s="210"/>
      <c r="J177" s="205"/>
      <c r="K177" s="205"/>
      <c r="L177" s="211"/>
      <c r="M177" s="212"/>
      <c r="N177" s="213"/>
      <c r="O177" s="213"/>
      <c r="P177" s="213"/>
      <c r="Q177" s="213"/>
      <c r="R177" s="213"/>
      <c r="S177" s="213"/>
      <c r="T177" s="214"/>
      <c r="AT177" s="215" t="s">
        <v>191</v>
      </c>
      <c r="AU177" s="215" t="s">
        <v>83</v>
      </c>
      <c r="AV177" s="13" t="s">
        <v>83</v>
      </c>
      <c r="AW177" s="13" t="s">
        <v>30</v>
      </c>
      <c r="AX177" s="13" t="s">
        <v>73</v>
      </c>
      <c r="AY177" s="215" t="s">
        <v>181</v>
      </c>
    </row>
    <row r="178" spans="1:65" s="14" customFormat="1" x14ac:dyDescent="0.2">
      <c r="B178" s="216"/>
      <c r="C178" s="217"/>
      <c r="D178" s="206" t="s">
        <v>191</v>
      </c>
      <c r="E178" s="218" t="s">
        <v>1</v>
      </c>
      <c r="F178" s="219" t="s">
        <v>193</v>
      </c>
      <c r="G178" s="217"/>
      <c r="H178" s="220">
        <v>2.0699999999999998</v>
      </c>
      <c r="I178" s="221"/>
      <c r="J178" s="217"/>
      <c r="K178" s="217"/>
      <c r="L178" s="222"/>
      <c r="M178" s="223"/>
      <c r="N178" s="224"/>
      <c r="O178" s="224"/>
      <c r="P178" s="224"/>
      <c r="Q178" s="224"/>
      <c r="R178" s="224"/>
      <c r="S178" s="224"/>
      <c r="T178" s="225"/>
      <c r="AT178" s="226" t="s">
        <v>191</v>
      </c>
      <c r="AU178" s="226" t="s">
        <v>83</v>
      </c>
      <c r="AV178" s="14" t="s">
        <v>189</v>
      </c>
      <c r="AW178" s="14" t="s">
        <v>30</v>
      </c>
      <c r="AX178" s="14" t="s">
        <v>81</v>
      </c>
      <c r="AY178" s="226" t="s">
        <v>181</v>
      </c>
    </row>
    <row r="179" spans="1:65" s="2" customFormat="1" ht="78" customHeight="1" x14ac:dyDescent="0.2">
      <c r="A179" s="34"/>
      <c r="B179" s="35"/>
      <c r="C179" s="191" t="s">
        <v>282</v>
      </c>
      <c r="D179" s="191" t="s">
        <v>184</v>
      </c>
      <c r="E179" s="192" t="s">
        <v>539</v>
      </c>
      <c r="F179" s="193" t="s">
        <v>540</v>
      </c>
      <c r="G179" s="194" t="s">
        <v>187</v>
      </c>
      <c r="H179" s="195">
        <v>18</v>
      </c>
      <c r="I179" s="196"/>
      <c r="J179" s="197">
        <f>ROUND(I179*H179,2)</f>
        <v>0</v>
      </c>
      <c r="K179" s="193" t="s">
        <v>188</v>
      </c>
      <c r="L179" s="39"/>
      <c r="M179" s="198" t="s">
        <v>1</v>
      </c>
      <c r="N179" s="199" t="s">
        <v>38</v>
      </c>
      <c r="O179" s="71"/>
      <c r="P179" s="200">
        <f>O179*H179</f>
        <v>0</v>
      </c>
      <c r="Q179" s="200">
        <v>0</v>
      </c>
      <c r="R179" s="200">
        <f>Q179*H179</f>
        <v>0</v>
      </c>
      <c r="S179" s="200">
        <v>0</v>
      </c>
      <c r="T179" s="201">
        <f>S179*H179</f>
        <v>0</v>
      </c>
      <c r="U179" s="34"/>
      <c r="V179" s="34"/>
      <c r="W179" s="34"/>
      <c r="X179" s="34"/>
      <c r="Y179" s="34"/>
      <c r="Z179" s="34"/>
      <c r="AA179" s="34"/>
      <c r="AB179" s="34"/>
      <c r="AC179" s="34"/>
      <c r="AD179" s="34"/>
      <c r="AE179" s="34"/>
      <c r="AR179" s="202" t="s">
        <v>189</v>
      </c>
      <c r="AT179" s="202" t="s">
        <v>184</v>
      </c>
      <c r="AU179" s="202" t="s">
        <v>83</v>
      </c>
      <c r="AY179" s="17" t="s">
        <v>181</v>
      </c>
      <c r="BE179" s="203">
        <f>IF(N179="základní",J179,0)</f>
        <v>0</v>
      </c>
      <c r="BF179" s="203">
        <f>IF(N179="snížená",J179,0)</f>
        <v>0</v>
      </c>
      <c r="BG179" s="203">
        <f>IF(N179="zákl. přenesená",J179,0)</f>
        <v>0</v>
      </c>
      <c r="BH179" s="203">
        <f>IF(N179="sníž. přenesená",J179,0)</f>
        <v>0</v>
      </c>
      <c r="BI179" s="203">
        <f>IF(N179="nulová",J179,0)</f>
        <v>0</v>
      </c>
      <c r="BJ179" s="17" t="s">
        <v>81</v>
      </c>
      <c r="BK179" s="203">
        <f>ROUND(I179*H179,2)</f>
        <v>0</v>
      </c>
      <c r="BL179" s="17" t="s">
        <v>189</v>
      </c>
      <c r="BM179" s="202" t="s">
        <v>541</v>
      </c>
    </row>
    <row r="180" spans="1:65" s="13" customFormat="1" x14ac:dyDescent="0.2">
      <c r="B180" s="204"/>
      <c r="C180" s="205"/>
      <c r="D180" s="206" t="s">
        <v>191</v>
      </c>
      <c r="E180" s="207" t="s">
        <v>1</v>
      </c>
      <c r="F180" s="208" t="s">
        <v>532</v>
      </c>
      <c r="G180" s="205"/>
      <c r="H180" s="209">
        <v>18</v>
      </c>
      <c r="I180" s="210"/>
      <c r="J180" s="205"/>
      <c r="K180" s="205"/>
      <c r="L180" s="211"/>
      <c r="M180" s="212"/>
      <c r="N180" s="213"/>
      <c r="O180" s="213"/>
      <c r="P180" s="213"/>
      <c r="Q180" s="213"/>
      <c r="R180" s="213"/>
      <c r="S180" s="213"/>
      <c r="T180" s="214"/>
      <c r="AT180" s="215" t="s">
        <v>191</v>
      </c>
      <c r="AU180" s="215" t="s">
        <v>83</v>
      </c>
      <c r="AV180" s="13" t="s">
        <v>83</v>
      </c>
      <c r="AW180" s="13" t="s">
        <v>30</v>
      </c>
      <c r="AX180" s="13" t="s">
        <v>73</v>
      </c>
      <c r="AY180" s="215" t="s">
        <v>181</v>
      </c>
    </row>
    <row r="181" spans="1:65" s="14" customFormat="1" x14ac:dyDescent="0.2">
      <c r="B181" s="216"/>
      <c r="C181" s="217"/>
      <c r="D181" s="206" t="s">
        <v>191</v>
      </c>
      <c r="E181" s="218" t="s">
        <v>1</v>
      </c>
      <c r="F181" s="219" t="s">
        <v>193</v>
      </c>
      <c r="G181" s="217"/>
      <c r="H181" s="220">
        <v>18</v>
      </c>
      <c r="I181" s="221"/>
      <c r="J181" s="217"/>
      <c r="K181" s="217"/>
      <c r="L181" s="222"/>
      <c r="M181" s="223"/>
      <c r="N181" s="224"/>
      <c r="O181" s="224"/>
      <c r="P181" s="224"/>
      <c r="Q181" s="224"/>
      <c r="R181" s="224"/>
      <c r="S181" s="224"/>
      <c r="T181" s="225"/>
      <c r="AT181" s="226" t="s">
        <v>191</v>
      </c>
      <c r="AU181" s="226" t="s">
        <v>83</v>
      </c>
      <c r="AV181" s="14" t="s">
        <v>189</v>
      </c>
      <c r="AW181" s="14" t="s">
        <v>30</v>
      </c>
      <c r="AX181" s="14" t="s">
        <v>81</v>
      </c>
      <c r="AY181" s="226" t="s">
        <v>181</v>
      </c>
    </row>
    <row r="182" spans="1:65" s="2" customFormat="1" ht="66.75" customHeight="1" x14ac:dyDescent="0.2">
      <c r="A182" s="34"/>
      <c r="B182" s="35"/>
      <c r="C182" s="191" t="s">
        <v>288</v>
      </c>
      <c r="D182" s="191" t="s">
        <v>184</v>
      </c>
      <c r="E182" s="192" t="s">
        <v>542</v>
      </c>
      <c r="F182" s="193" t="s">
        <v>543</v>
      </c>
      <c r="G182" s="194" t="s">
        <v>196</v>
      </c>
      <c r="H182" s="195">
        <v>4.5</v>
      </c>
      <c r="I182" s="196"/>
      <c r="J182" s="197">
        <f>ROUND(I182*H182,2)</f>
        <v>0</v>
      </c>
      <c r="K182" s="193" t="s">
        <v>188</v>
      </c>
      <c r="L182" s="39"/>
      <c r="M182" s="198" t="s">
        <v>1</v>
      </c>
      <c r="N182" s="199" t="s">
        <v>38</v>
      </c>
      <c r="O182" s="71"/>
      <c r="P182" s="200">
        <f>O182*H182</f>
        <v>0</v>
      </c>
      <c r="Q182" s="200">
        <v>0</v>
      </c>
      <c r="R182" s="200">
        <f>Q182*H182</f>
        <v>0</v>
      </c>
      <c r="S182" s="200">
        <v>0</v>
      </c>
      <c r="T182" s="201">
        <f>S182*H182</f>
        <v>0</v>
      </c>
      <c r="U182" s="34"/>
      <c r="V182" s="34"/>
      <c r="W182" s="34"/>
      <c r="X182" s="34"/>
      <c r="Y182" s="34"/>
      <c r="Z182" s="34"/>
      <c r="AA182" s="34"/>
      <c r="AB182" s="34"/>
      <c r="AC182" s="34"/>
      <c r="AD182" s="34"/>
      <c r="AE182" s="34"/>
      <c r="AR182" s="202" t="s">
        <v>189</v>
      </c>
      <c r="AT182" s="202" t="s">
        <v>184</v>
      </c>
      <c r="AU182" s="202" t="s">
        <v>83</v>
      </c>
      <c r="AY182" s="17" t="s">
        <v>181</v>
      </c>
      <c r="BE182" s="203">
        <f>IF(N182="základní",J182,0)</f>
        <v>0</v>
      </c>
      <c r="BF182" s="203">
        <f>IF(N182="snížená",J182,0)</f>
        <v>0</v>
      </c>
      <c r="BG182" s="203">
        <f>IF(N182="zákl. přenesená",J182,0)</f>
        <v>0</v>
      </c>
      <c r="BH182" s="203">
        <f>IF(N182="sníž. přenesená",J182,0)</f>
        <v>0</v>
      </c>
      <c r="BI182" s="203">
        <f>IF(N182="nulová",J182,0)</f>
        <v>0</v>
      </c>
      <c r="BJ182" s="17" t="s">
        <v>81</v>
      </c>
      <c r="BK182" s="203">
        <f>ROUND(I182*H182,2)</f>
        <v>0</v>
      </c>
      <c r="BL182" s="17" t="s">
        <v>189</v>
      </c>
      <c r="BM182" s="202" t="s">
        <v>544</v>
      </c>
    </row>
    <row r="183" spans="1:65" s="13" customFormat="1" x14ac:dyDescent="0.2">
      <c r="B183" s="204"/>
      <c r="C183" s="205"/>
      <c r="D183" s="206" t="s">
        <v>191</v>
      </c>
      <c r="E183" s="207" t="s">
        <v>1</v>
      </c>
      <c r="F183" s="208" t="s">
        <v>545</v>
      </c>
      <c r="G183" s="205"/>
      <c r="H183" s="209">
        <v>4.5</v>
      </c>
      <c r="I183" s="210"/>
      <c r="J183" s="205"/>
      <c r="K183" s="205"/>
      <c r="L183" s="211"/>
      <c r="M183" s="212"/>
      <c r="N183" s="213"/>
      <c r="O183" s="213"/>
      <c r="P183" s="213"/>
      <c r="Q183" s="213"/>
      <c r="R183" s="213"/>
      <c r="S183" s="213"/>
      <c r="T183" s="214"/>
      <c r="AT183" s="215" t="s">
        <v>191</v>
      </c>
      <c r="AU183" s="215" t="s">
        <v>83</v>
      </c>
      <c r="AV183" s="13" t="s">
        <v>83</v>
      </c>
      <c r="AW183" s="13" t="s">
        <v>30</v>
      </c>
      <c r="AX183" s="13" t="s">
        <v>73</v>
      </c>
      <c r="AY183" s="215" t="s">
        <v>181</v>
      </c>
    </row>
    <row r="184" spans="1:65" s="14" customFormat="1" x14ac:dyDescent="0.2">
      <c r="B184" s="216"/>
      <c r="C184" s="217"/>
      <c r="D184" s="206" t="s">
        <v>191</v>
      </c>
      <c r="E184" s="218" t="s">
        <v>1</v>
      </c>
      <c r="F184" s="219" t="s">
        <v>193</v>
      </c>
      <c r="G184" s="217"/>
      <c r="H184" s="220">
        <v>4.5</v>
      </c>
      <c r="I184" s="221"/>
      <c r="J184" s="217"/>
      <c r="K184" s="217"/>
      <c r="L184" s="222"/>
      <c r="M184" s="223"/>
      <c r="N184" s="224"/>
      <c r="O184" s="224"/>
      <c r="P184" s="224"/>
      <c r="Q184" s="224"/>
      <c r="R184" s="224"/>
      <c r="S184" s="224"/>
      <c r="T184" s="225"/>
      <c r="AT184" s="226" t="s">
        <v>191</v>
      </c>
      <c r="AU184" s="226" t="s">
        <v>83</v>
      </c>
      <c r="AV184" s="14" t="s">
        <v>189</v>
      </c>
      <c r="AW184" s="14" t="s">
        <v>30</v>
      </c>
      <c r="AX184" s="14" t="s">
        <v>81</v>
      </c>
      <c r="AY184" s="226" t="s">
        <v>181</v>
      </c>
    </row>
    <row r="185" spans="1:65" s="2" customFormat="1" ht="21.75" customHeight="1" x14ac:dyDescent="0.2">
      <c r="A185" s="34"/>
      <c r="B185" s="35"/>
      <c r="C185" s="227" t="s">
        <v>292</v>
      </c>
      <c r="D185" s="227" t="s">
        <v>212</v>
      </c>
      <c r="E185" s="228" t="s">
        <v>546</v>
      </c>
      <c r="F185" s="229" t="s">
        <v>547</v>
      </c>
      <c r="G185" s="230" t="s">
        <v>196</v>
      </c>
      <c r="H185" s="231">
        <v>1.62</v>
      </c>
      <c r="I185" s="232"/>
      <c r="J185" s="233">
        <f>ROUND(I185*H185,2)</f>
        <v>0</v>
      </c>
      <c r="K185" s="229" t="s">
        <v>188</v>
      </c>
      <c r="L185" s="234"/>
      <c r="M185" s="235" t="s">
        <v>1</v>
      </c>
      <c r="N185" s="236" t="s">
        <v>38</v>
      </c>
      <c r="O185" s="71"/>
      <c r="P185" s="200">
        <f>O185*H185</f>
        <v>0</v>
      </c>
      <c r="Q185" s="200">
        <v>2.234</v>
      </c>
      <c r="R185" s="200">
        <f>Q185*H185</f>
        <v>3.6190800000000003</v>
      </c>
      <c r="S185" s="200">
        <v>0</v>
      </c>
      <c r="T185" s="201">
        <f>S185*H185</f>
        <v>0</v>
      </c>
      <c r="U185" s="34"/>
      <c r="V185" s="34"/>
      <c r="W185" s="34"/>
      <c r="X185" s="34"/>
      <c r="Y185" s="34"/>
      <c r="Z185" s="34"/>
      <c r="AA185" s="34"/>
      <c r="AB185" s="34"/>
      <c r="AC185" s="34"/>
      <c r="AD185" s="34"/>
      <c r="AE185" s="34"/>
      <c r="AR185" s="202" t="s">
        <v>216</v>
      </c>
      <c r="AT185" s="202" t="s">
        <v>212</v>
      </c>
      <c r="AU185" s="202" t="s">
        <v>83</v>
      </c>
      <c r="AY185" s="17" t="s">
        <v>181</v>
      </c>
      <c r="BE185" s="203">
        <f>IF(N185="základní",J185,0)</f>
        <v>0</v>
      </c>
      <c r="BF185" s="203">
        <f>IF(N185="snížená",J185,0)</f>
        <v>0</v>
      </c>
      <c r="BG185" s="203">
        <f>IF(N185="zákl. přenesená",J185,0)</f>
        <v>0</v>
      </c>
      <c r="BH185" s="203">
        <f>IF(N185="sníž. přenesená",J185,0)</f>
        <v>0</v>
      </c>
      <c r="BI185" s="203">
        <f>IF(N185="nulová",J185,0)</f>
        <v>0</v>
      </c>
      <c r="BJ185" s="17" t="s">
        <v>81</v>
      </c>
      <c r="BK185" s="203">
        <f>ROUND(I185*H185,2)</f>
        <v>0</v>
      </c>
      <c r="BL185" s="17" t="s">
        <v>189</v>
      </c>
      <c r="BM185" s="202" t="s">
        <v>548</v>
      </c>
    </row>
    <row r="186" spans="1:65" s="13" customFormat="1" x14ac:dyDescent="0.2">
      <c r="B186" s="204"/>
      <c r="C186" s="205"/>
      <c r="D186" s="206" t="s">
        <v>191</v>
      </c>
      <c r="E186" s="207" t="s">
        <v>1</v>
      </c>
      <c r="F186" s="208" t="s">
        <v>549</v>
      </c>
      <c r="G186" s="205"/>
      <c r="H186" s="209">
        <v>1.62</v>
      </c>
      <c r="I186" s="210"/>
      <c r="J186" s="205"/>
      <c r="K186" s="205"/>
      <c r="L186" s="211"/>
      <c r="M186" s="212"/>
      <c r="N186" s="213"/>
      <c r="O186" s="213"/>
      <c r="P186" s="213"/>
      <c r="Q186" s="213"/>
      <c r="R186" s="213"/>
      <c r="S186" s="213"/>
      <c r="T186" s="214"/>
      <c r="AT186" s="215" t="s">
        <v>191</v>
      </c>
      <c r="AU186" s="215" t="s">
        <v>83</v>
      </c>
      <c r="AV186" s="13" t="s">
        <v>83</v>
      </c>
      <c r="AW186" s="13" t="s">
        <v>30</v>
      </c>
      <c r="AX186" s="13" t="s">
        <v>73</v>
      </c>
      <c r="AY186" s="215" t="s">
        <v>181</v>
      </c>
    </row>
    <row r="187" spans="1:65" s="14" customFormat="1" x14ac:dyDescent="0.2">
      <c r="B187" s="216"/>
      <c r="C187" s="217"/>
      <c r="D187" s="206" t="s">
        <v>191</v>
      </c>
      <c r="E187" s="218" t="s">
        <v>1</v>
      </c>
      <c r="F187" s="219" t="s">
        <v>193</v>
      </c>
      <c r="G187" s="217"/>
      <c r="H187" s="220">
        <v>1.62</v>
      </c>
      <c r="I187" s="221"/>
      <c r="J187" s="217"/>
      <c r="K187" s="217"/>
      <c r="L187" s="222"/>
      <c r="M187" s="223"/>
      <c r="N187" s="224"/>
      <c r="O187" s="224"/>
      <c r="P187" s="224"/>
      <c r="Q187" s="224"/>
      <c r="R187" s="224"/>
      <c r="S187" s="224"/>
      <c r="T187" s="225"/>
      <c r="AT187" s="226" t="s">
        <v>191</v>
      </c>
      <c r="AU187" s="226" t="s">
        <v>83</v>
      </c>
      <c r="AV187" s="14" t="s">
        <v>189</v>
      </c>
      <c r="AW187" s="14" t="s">
        <v>30</v>
      </c>
      <c r="AX187" s="14" t="s">
        <v>81</v>
      </c>
      <c r="AY187" s="226" t="s">
        <v>181</v>
      </c>
    </row>
    <row r="188" spans="1:65" s="12" customFormat="1" ht="25.9" customHeight="1" x14ac:dyDescent="0.2">
      <c r="B188" s="175"/>
      <c r="C188" s="176"/>
      <c r="D188" s="177" t="s">
        <v>72</v>
      </c>
      <c r="E188" s="178" t="s">
        <v>450</v>
      </c>
      <c r="F188" s="178" t="s">
        <v>451</v>
      </c>
      <c r="G188" s="176"/>
      <c r="H188" s="176"/>
      <c r="I188" s="179"/>
      <c r="J188" s="180">
        <f>BK188</f>
        <v>0</v>
      </c>
      <c r="K188" s="176"/>
      <c r="L188" s="181"/>
      <c r="M188" s="182"/>
      <c r="N188" s="183"/>
      <c r="O188" s="183"/>
      <c r="P188" s="184">
        <f>SUM(P189:P211)</f>
        <v>0</v>
      </c>
      <c r="Q188" s="183"/>
      <c r="R188" s="184">
        <f>SUM(R189:R211)</f>
        <v>0</v>
      </c>
      <c r="S188" s="183"/>
      <c r="T188" s="185">
        <f>SUM(T189:T211)</f>
        <v>0</v>
      </c>
      <c r="AR188" s="186" t="s">
        <v>189</v>
      </c>
      <c r="AT188" s="187" t="s">
        <v>72</v>
      </c>
      <c r="AU188" s="187" t="s">
        <v>73</v>
      </c>
      <c r="AY188" s="186" t="s">
        <v>181</v>
      </c>
      <c r="BK188" s="188">
        <f>SUM(BK189:BK211)</f>
        <v>0</v>
      </c>
    </row>
    <row r="189" spans="1:65" s="2" customFormat="1" ht="24.2" customHeight="1" x14ac:dyDescent="0.2">
      <c r="A189" s="34"/>
      <c r="B189" s="35"/>
      <c r="C189" s="191" t="s">
        <v>7</v>
      </c>
      <c r="D189" s="191" t="s">
        <v>184</v>
      </c>
      <c r="E189" s="192" t="s">
        <v>550</v>
      </c>
      <c r="F189" s="193" t="s">
        <v>551</v>
      </c>
      <c r="G189" s="194" t="s">
        <v>552</v>
      </c>
      <c r="H189" s="195">
        <v>1</v>
      </c>
      <c r="I189" s="196"/>
      <c r="J189" s="197">
        <f>ROUND(I189*H189,2)</f>
        <v>0</v>
      </c>
      <c r="K189" s="193" t="s">
        <v>188</v>
      </c>
      <c r="L189" s="39"/>
      <c r="M189" s="198" t="s">
        <v>1</v>
      </c>
      <c r="N189" s="199" t="s">
        <v>38</v>
      </c>
      <c r="O189" s="71"/>
      <c r="P189" s="200">
        <f>O189*H189</f>
        <v>0</v>
      </c>
      <c r="Q189" s="200">
        <v>0</v>
      </c>
      <c r="R189" s="200">
        <f>Q189*H189</f>
        <v>0</v>
      </c>
      <c r="S189" s="200">
        <v>0</v>
      </c>
      <c r="T189" s="201">
        <f>S189*H189</f>
        <v>0</v>
      </c>
      <c r="U189" s="34"/>
      <c r="V189" s="34"/>
      <c r="W189" s="34"/>
      <c r="X189" s="34"/>
      <c r="Y189" s="34"/>
      <c r="Z189" s="34"/>
      <c r="AA189" s="34"/>
      <c r="AB189" s="34"/>
      <c r="AC189" s="34"/>
      <c r="AD189" s="34"/>
      <c r="AE189" s="34"/>
      <c r="AR189" s="202" t="s">
        <v>189</v>
      </c>
      <c r="AT189" s="202" t="s">
        <v>184</v>
      </c>
      <c r="AU189" s="202" t="s">
        <v>81</v>
      </c>
      <c r="AY189" s="17" t="s">
        <v>181</v>
      </c>
      <c r="BE189" s="203">
        <f>IF(N189="základní",J189,0)</f>
        <v>0</v>
      </c>
      <c r="BF189" s="203">
        <f>IF(N189="snížená",J189,0)</f>
        <v>0</v>
      </c>
      <c r="BG189" s="203">
        <f>IF(N189="zákl. přenesená",J189,0)</f>
        <v>0</v>
      </c>
      <c r="BH189" s="203">
        <f>IF(N189="sníž. přenesená",J189,0)</f>
        <v>0</v>
      </c>
      <c r="BI189" s="203">
        <f>IF(N189="nulová",J189,0)</f>
        <v>0</v>
      </c>
      <c r="BJ189" s="17" t="s">
        <v>81</v>
      </c>
      <c r="BK189" s="203">
        <f>ROUND(I189*H189,2)</f>
        <v>0</v>
      </c>
      <c r="BL189" s="17" t="s">
        <v>189</v>
      </c>
      <c r="BM189" s="202" t="s">
        <v>553</v>
      </c>
    </row>
    <row r="190" spans="1:65" s="13" customFormat="1" x14ac:dyDescent="0.2">
      <c r="B190" s="204"/>
      <c r="C190" s="205"/>
      <c r="D190" s="206" t="s">
        <v>191</v>
      </c>
      <c r="E190" s="207" t="s">
        <v>1</v>
      </c>
      <c r="F190" s="208" t="s">
        <v>81</v>
      </c>
      <c r="G190" s="205"/>
      <c r="H190" s="209">
        <v>1</v>
      </c>
      <c r="I190" s="210"/>
      <c r="J190" s="205"/>
      <c r="K190" s="205"/>
      <c r="L190" s="211"/>
      <c r="M190" s="212"/>
      <c r="N190" s="213"/>
      <c r="O190" s="213"/>
      <c r="P190" s="213"/>
      <c r="Q190" s="213"/>
      <c r="R190" s="213"/>
      <c r="S190" s="213"/>
      <c r="T190" s="214"/>
      <c r="AT190" s="215" t="s">
        <v>191</v>
      </c>
      <c r="AU190" s="215" t="s">
        <v>81</v>
      </c>
      <c r="AV190" s="13" t="s">
        <v>83</v>
      </c>
      <c r="AW190" s="13" t="s">
        <v>30</v>
      </c>
      <c r="AX190" s="13" t="s">
        <v>73</v>
      </c>
      <c r="AY190" s="215" t="s">
        <v>181</v>
      </c>
    </row>
    <row r="191" spans="1:65" s="14" customFormat="1" x14ac:dyDescent="0.2">
      <c r="B191" s="216"/>
      <c r="C191" s="217"/>
      <c r="D191" s="206" t="s">
        <v>191</v>
      </c>
      <c r="E191" s="218" t="s">
        <v>1</v>
      </c>
      <c r="F191" s="219" t="s">
        <v>193</v>
      </c>
      <c r="G191" s="217"/>
      <c r="H191" s="220">
        <v>1</v>
      </c>
      <c r="I191" s="221"/>
      <c r="J191" s="217"/>
      <c r="K191" s="217"/>
      <c r="L191" s="222"/>
      <c r="M191" s="223"/>
      <c r="N191" s="224"/>
      <c r="O191" s="224"/>
      <c r="P191" s="224"/>
      <c r="Q191" s="224"/>
      <c r="R191" s="224"/>
      <c r="S191" s="224"/>
      <c r="T191" s="225"/>
      <c r="AT191" s="226" t="s">
        <v>191</v>
      </c>
      <c r="AU191" s="226" t="s">
        <v>81</v>
      </c>
      <c r="AV191" s="14" t="s">
        <v>189</v>
      </c>
      <c r="AW191" s="14" t="s">
        <v>30</v>
      </c>
      <c r="AX191" s="14" t="s">
        <v>81</v>
      </c>
      <c r="AY191" s="226" t="s">
        <v>181</v>
      </c>
    </row>
    <row r="192" spans="1:65" s="2" customFormat="1" ht="128.65" customHeight="1" x14ac:dyDescent="0.2">
      <c r="A192" s="34"/>
      <c r="B192" s="35"/>
      <c r="C192" s="191" t="s">
        <v>299</v>
      </c>
      <c r="D192" s="191" t="s">
        <v>184</v>
      </c>
      <c r="E192" s="192" t="s">
        <v>554</v>
      </c>
      <c r="F192" s="193" t="s">
        <v>555</v>
      </c>
      <c r="G192" s="194" t="s">
        <v>215</v>
      </c>
      <c r="H192" s="195">
        <v>84.978999999999999</v>
      </c>
      <c r="I192" s="196"/>
      <c r="J192" s="197">
        <f>ROUND(I192*H192,2)</f>
        <v>0</v>
      </c>
      <c r="K192" s="193" t="s">
        <v>188</v>
      </c>
      <c r="L192" s="39"/>
      <c r="M192" s="198" t="s">
        <v>1</v>
      </c>
      <c r="N192" s="199" t="s">
        <v>38</v>
      </c>
      <c r="O192" s="71"/>
      <c r="P192" s="200">
        <f>O192*H192</f>
        <v>0</v>
      </c>
      <c r="Q192" s="200">
        <v>0</v>
      </c>
      <c r="R192" s="200">
        <f>Q192*H192</f>
        <v>0</v>
      </c>
      <c r="S192" s="200">
        <v>0</v>
      </c>
      <c r="T192" s="201">
        <f>S192*H192</f>
        <v>0</v>
      </c>
      <c r="U192" s="34"/>
      <c r="V192" s="34"/>
      <c r="W192" s="34"/>
      <c r="X192" s="34"/>
      <c r="Y192" s="34"/>
      <c r="Z192" s="34"/>
      <c r="AA192" s="34"/>
      <c r="AB192" s="34"/>
      <c r="AC192" s="34"/>
      <c r="AD192" s="34"/>
      <c r="AE192" s="34"/>
      <c r="AR192" s="202" t="s">
        <v>455</v>
      </c>
      <c r="AT192" s="202" t="s">
        <v>184</v>
      </c>
      <c r="AU192" s="202" t="s">
        <v>81</v>
      </c>
      <c r="AY192" s="17" t="s">
        <v>181</v>
      </c>
      <c r="BE192" s="203">
        <f>IF(N192="základní",J192,0)</f>
        <v>0</v>
      </c>
      <c r="BF192" s="203">
        <f>IF(N192="snížená",J192,0)</f>
        <v>0</v>
      </c>
      <c r="BG192" s="203">
        <f>IF(N192="zákl. přenesená",J192,0)</f>
        <v>0</v>
      </c>
      <c r="BH192" s="203">
        <f>IF(N192="sníž. přenesená",J192,0)</f>
        <v>0</v>
      </c>
      <c r="BI192" s="203">
        <f>IF(N192="nulová",J192,0)</f>
        <v>0</v>
      </c>
      <c r="BJ192" s="17" t="s">
        <v>81</v>
      </c>
      <c r="BK192" s="203">
        <f>ROUND(I192*H192,2)</f>
        <v>0</v>
      </c>
      <c r="BL192" s="17" t="s">
        <v>455</v>
      </c>
      <c r="BM192" s="202" t="s">
        <v>556</v>
      </c>
    </row>
    <row r="193" spans="1:65" s="13" customFormat="1" x14ac:dyDescent="0.2">
      <c r="B193" s="204"/>
      <c r="C193" s="205"/>
      <c r="D193" s="206" t="s">
        <v>191</v>
      </c>
      <c r="E193" s="207" t="s">
        <v>1</v>
      </c>
      <c r="F193" s="208" t="s">
        <v>557</v>
      </c>
      <c r="G193" s="205"/>
      <c r="H193" s="209">
        <v>8.2799999999999994</v>
      </c>
      <c r="I193" s="210"/>
      <c r="J193" s="205"/>
      <c r="K193" s="205"/>
      <c r="L193" s="211"/>
      <c r="M193" s="212"/>
      <c r="N193" s="213"/>
      <c r="O193" s="213"/>
      <c r="P193" s="213"/>
      <c r="Q193" s="213"/>
      <c r="R193" s="213"/>
      <c r="S193" s="213"/>
      <c r="T193" s="214"/>
      <c r="AT193" s="215" t="s">
        <v>191</v>
      </c>
      <c r="AU193" s="215" t="s">
        <v>81</v>
      </c>
      <c r="AV193" s="13" t="s">
        <v>83</v>
      </c>
      <c r="AW193" s="13" t="s">
        <v>30</v>
      </c>
      <c r="AX193" s="13" t="s">
        <v>73</v>
      </c>
      <c r="AY193" s="215" t="s">
        <v>181</v>
      </c>
    </row>
    <row r="194" spans="1:65" s="13" customFormat="1" x14ac:dyDescent="0.2">
      <c r="B194" s="204"/>
      <c r="C194" s="205"/>
      <c r="D194" s="206" t="s">
        <v>191</v>
      </c>
      <c r="E194" s="207" t="s">
        <v>1</v>
      </c>
      <c r="F194" s="208" t="s">
        <v>558</v>
      </c>
      <c r="G194" s="205"/>
      <c r="H194" s="209">
        <v>8.2799999999999994</v>
      </c>
      <c r="I194" s="210"/>
      <c r="J194" s="205"/>
      <c r="K194" s="205"/>
      <c r="L194" s="211"/>
      <c r="M194" s="212"/>
      <c r="N194" s="213"/>
      <c r="O194" s="213"/>
      <c r="P194" s="213"/>
      <c r="Q194" s="213"/>
      <c r="R194" s="213"/>
      <c r="S194" s="213"/>
      <c r="T194" s="214"/>
      <c r="AT194" s="215" t="s">
        <v>191</v>
      </c>
      <c r="AU194" s="215" t="s">
        <v>81</v>
      </c>
      <c r="AV194" s="13" t="s">
        <v>83</v>
      </c>
      <c r="AW194" s="13" t="s">
        <v>30</v>
      </c>
      <c r="AX194" s="13" t="s">
        <v>73</v>
      </c>
      <c r="AY194" s="215" t="s">
        <v>181</v>
      </c>
    </row>
    <row r="195" spans="1:65" s="13" customFormat="1" x14ac:dyDescent="0.2">
      <c r="B195" s="204"/>
      <c r="C195" s="205"/>
      <c r="D195" s="206" t="s">
        <v>191</v>
      </c>
      <c r="E195" s="207" t="s">
        <v>1</v>
      </c>
      <c r="F195" s="208" t="s">
        <v>559</v>
      </c>
      <c r="G195" s="205"/>
      <c r="H195" s="209">
        <v>56.7</v>
      </c>
      <c r="I195" s="210"/>
      <c r="J195" s="205"/>
      <c r="K195" s="205"/>
      <c r="L195" s="211"/>
      <c r="M195" s="212"/>
      <c r="N195" s="213"/>
      <c r="O195" s="213"/>
      <c r="P195" s="213"/>
      <c r="Q195" s="213"/>
      <c r="R195" s="213"/>
      <c r="S195" s="213"/>
      <c r="T195" s="214"/>
      <c r="AT195" s="215" t="s">
        <v>191</v>
      </c>
      <c r="AU195" s="215" t="s">
        <v>81</v>
      </c>
      <c r="AV195" s="13" t="s">
        <v>83</v>
      </c>
      <c r="AW195" s="13" t="s">
        <v>30</v>
      </c>
      <c r="AX195" s="13" t="s">
        <v>73</v>
      </c>
      <c r="AY195" s="215" t="s">
        <v>181</v>
      </c>
    </row>
    <row r="196" spans="1:65" s="13" customFormat="1" x14ac:dyDescent="0.2">
      <c r="B196" s="204"/>
      <c r="C196" s="205"/>
      <c r="D196" s="206" t="s">
        <v>191</v>
      </c>
      <c r="E196" s="207" t="s">
        <v>1</v>
      </c>
      <c r="F196" s="208" t="s">
        <v>560</v>
      </c>
      <c r="G196" s="205"/>
      <c r="H196" s="209">
        <v>3.6190000000000002</v>
      </c>
      <c r="I196" s="210"/>
      <c r="J196" s="205"/>
      <c r="K196" s="205"/>
      <c r="L196" s="211"/>
      <c r="M196" s="212"/>
      <c r="N196" s="213"/>
      <c r="O196" s="213"/>
      <c r="P196" s="213"/>
      <c r="Q196" s="213"/>
      <c r="R196" s="213"/>
      <c r="S196" s="213"/>
      <c r="T196" s="214"/>
      <c r="AT196" s="215" t="s">
        <v>191</v>
      </c>
      <c r="AU196" s="215" t="s">
        <v>81</v>
      </c>
      <c r="AV196" s="13" t="s">
        <v>83</v>
      </c>
      <c r="AW196" s="13" t="s">
        <v>30</v>
      </c>
      <c r="AX196" s="13" t="s">
        <v>73</v>
      </c>
      <c r="AY196" s="215" t="s">
        <v>181</v>
      </c>
    </row>
    <row r="197" spans="1:65" s="13" customFormat="1" x14ac:dyDescent="0.2">
      <c r="B197" s="204"/>
      <c r="C197" s="205"/>
      <c r="D197" s="206" t="s">
        <v>191</v>
      </c>
      <c r="E197" s="207" t="s">
        <v>1</v>
      </c>
      <c r="F197" s="208" t="s">
        <v>561</v>
      </c>
      <c r="G197" s="205"/>
      <c r="H197" s="209">
        <v>8.1</v>
      </c>
      <c r="I197" s="210"/>
      <c r="J197" s="205"/>
      <c r="K197" s="205"/>
      <c r="L197" s="211"/>
      <c r="M197" s="212"/>
      <c r="N197" s="213"/>
      <c r="O197" s="213"/>
      <c r="P197" s="213"/>
      <c r="Q197" s="213"/>
      <c r="R197" s="213"/>
      <c r="S197" s="213"/>
      <c r="T197" s="214"/>
      <c r="AT197" s="215" t="s">
        <v>191</v>
      </c>
      <c r="AU197" s="215" t="s">
        <v>81</v>
      </c>
      <c r="AV197" s="13" t="s">
        <v>83</v>
      </c>
      <c r="AW197" s="13" t="s">
        <v>30</v>
      </c>
      <c r="AX197" s="13" t="s">
        <v>73</v>
      </c>
      <c r="AY197" s="215" t="s">
        <v>181</v>
      </c>
    </row>
    <row r="198" spans="1:65" s="14" customFormat="1" x14ac:dyDescent="0.2">
      <c r="B198" s="216"/>
      <c r="C198" s="217"/>
      <c r="D198" s="206" t="s">
        <v>191</v>
      </c>
      <c r="E198" s="218" t="s">
        <v>1</v>
      </c>
      <c r="F198" s="219" t="s">
        <v>193</v>
      </c>
      <c r="G198" s="217"/>
      <c r="H198" s="220">
        <v>84.978999999999999</v>
      </c>
      <c r="I198" s="221"/>
      <c r="J198" s="217"/>
      <c r="K198" s="217"/>
      <c r="L198" s="222"/>
      <c r="M198" s="223"/>
      <c r="N198" s="224"/>
      <c r="O198" s="224"/>
      <c r="P198" s="224"/>
      <c r="Q198" s="224"/>
      <c r="R198" s="224"/>
      <c r="S198" s="224"/>
      <c r="T198" s="225"/>
      <c r="AT198" s="226" t="s">
        <v>191</v>
      </c>
      <c r="AU198" s="226" t="s">
        <v>81</v>
      </c>
      <c r="AV198" s="14" t="s">
        <v>189</v>
      </c>
      <c r="AW198" s="14" t="s">
        <v>30</v>
      </c>
      <c r="AX198" s="14" t="s">
        <v>81</v>
      </c>
      <c r="AY198" s="226" t="s">
        <v>181</v>
      </c>
    </row>
    <row r="199" spans="1:65" s="2" customFormat="1" ht="142.15" customHeight="1" x14ac:dyDescent="0.2">
      <c r="A199" s="34"/>
      <c r="B199" s="35"/>
      <c r="C199" s="191" t="s">
        <v>305</v>
      </c>
      <c r="D199" s="191" t="s">
        <v>184</v>
      </c>
      <c r="E199" s="192" t="s">
        <v>562</v>
      </c>
      <c r="F199" s="193" t="s">
        <v>563</v>
      </c>
      <c r="G199" s="194" t="s">
        <v>215</v>
      </c>
      <c r="H199" s="195">
        <v>19</v>
      </c>
      <c r="I199" s="196"/>
      <c r="J199" s="197">
        <f>ROUND(I199*H199,2)</f>
        <v>0</v>
      </c>
      <c r="K199" s="193" t="s">
        <v>188</v>
      </c>
      <c r="L199" s="39"/>
      <c r="M199" s="198" t="s">
        <v>1</v>
      </c>
      <c r="N199" s="199" t="s">
        <v>38</v>
      </c>
      <c r="O199" s="71"/>
      <c r="P199" s="200">
        <f>O199*H199</f>
        <v>0</v>
      </c>
      <c r="Q199" s="200">
        <v>0</v>
      </c>
      <c r="R199" s="200">
        <f>Q199*H199</f>
        <v>0</v>
      </c>
      <c r="S199" s="200">
        <v>0</v>
      </c>
      <c r="T199" s="201">
        <f>S199*H199</f>
        <v>0</v>
      </c>
      <c r="U199" s="34"/>
      <c r="V199" s="34"/>
      <c r="W199" s="34"/>
      <c r="X199" s="34"/>
      <c r="Y199" s="34"/>
      <c r="Z199" s="34"/>
      <c r="AA199" s="34"/>
      <c r="AB199" s="34"/>
      <c r="AC199" s="34"/>
      <c r="AD199" s="34"/>
      <c r="AE199" s="34"/>
      <c r="AR199" s="202" t="s">
        <v>455</v>
      </c>
      <c r="AT199" s="202" t="s">
        <v>184</v>
      </c>
      <c r="AU199" s="202" t="s">
        <v>81</v>
      </c>
      <c r="AY199" s="17" t="s">
        <v>181</v>
      </c>
      <c r="BE199" s="203">
        <f>IF(N199="základní",J199,0)</f>
        <v>0</v>
      </c>
      <c r="BF199" s="203">
        <f>IF(N199="snížená",J199,0)</f>
        <v>0</v>
      </c>
      <c r="BG199" s="203">
        <f>IF(N199="zákl. přenesená",J199,0)</f>
        <v>0</v>
      </c>
      <c r="BH199" s="203">
        <f>IF(N199="sníž. přenesená",J199,0)</f>
        <v>0</v>
      </c>
      <c r="BI199" s="203">
        <f>IF(N199="nulová",J199,0)</f>
        <v>0</v>
      </c>
      <c r="BJ199" s="17" t="s">
        <v>81</v>
      </c>
      <c r="BK199" s="203">
        <f>ROUND(I199*H199,2)</f>
        <v>0</v>
      </c>
      <c r="BL199" s="17" t="s">
        <v>455</v>
      </c>
      <c r="BM199" s="202" t="s">
        <v>564</v>
      </c>
    </row>
    <row r="200" spans="1:65" s="13" customFormat="1" x14ac:dyDescent="0.2">
      <c r="B200" s="204"/>
      <c r="C200" s="205"/>
      <c r="D200" s="206" t="s">
        <v>191</v>
      </c>
      <c r="E200" s="207" t="s">
        <v>1</v>
      </c>
      <c r="F200" s="208" t="s">
        <v>565</v>
      </c>
      <c r="G200" s="205"/>
      <c r="H200" s="209">
        <v>19</v>
      </c>
      <c r="I200" s="210"/>
      <c r="J200" s="205"/>
      <c r="K200" s="205"/>
      <c r="L200" s="211"/>
      <c r="M200" s="212"/>
      <c r="N200" s="213"/>
      <c r="O200" s="213"/>
      <c r="P200" s="213"/>
      <c r="Q200" s="213"/>
      <c r="R200" s="213"/>
      <c r="S200" s="213"/>
      <c r="T200" s="214"/>
      <c r="AT200" s="215" t="s">
        <v>191</v>
      </c>
      <c r="AU200" s="215" t="s">
        <v>81</v>
      </c>
      <c r="AV200" s="13" t="s">
        <v>83</v>
      </c>
      <c r="AW200" s="13" t="s">
        <v>30</v>
      </c>
      <c r="AX200" s="13" t="s">
        <v>73</v>
      </c>
      <c r="AY200" s="215" t="s">
        <v>181</v>
      </c>
    </row>
    <row r="201" spans="1:65" s="14" customFormat="1" x14ac:dyDescent="0.2">
      <c r="B201" s="216"/>
      <c r="C201" s="217"/>
      <c r="D201" s="206" t="s">
        <v>191</v>
      </c>
      <c r="E201" s="218" t="s">
        <v>1</v>
      </c>
      <c r="F201" s="219" t="s">
        <v>193</v>
      </c>
      <c r="G201" s="217"/>
      <c r="H201" s="220">
        <v>19</v>
      </c>
      <c r="I201" s="221"/>
      <c r="J201" s="217"/>
      <c r="K201" s="217"/>
      <c r="L201" s="222"/>
      <c r="M201" s="223"/>
      <c r="N201" s="224"/>
      <c r="O201" s="224"/>
      <c r="P201" s="224"/>
      <c r="Q201" s="224"/>
      <c r="R201" s="224"/>
      <c r="S201" s="224"/>
      <c r="T201" s="225"/>
      <c r="AT201" s="226" t="s">
        <v>191</v>
      </c>
      <c r="AU201" s="226" t="s">
        <v>81</v>
      </c>
      <c r="AV201" s="14" t="s">
        <v>189</v>
      </c>
      <c r="AW201" s="14" t="s">
        <v>30</v>
      </c>
      <c r="AX201" s="14" t="s">
        <v>81</v>
      </c>
      <c r="AY201" s="226" t="s">
        <v>181</v>
      </c>
    </row>
    <row r="202" spans="1:65" s="2" customFormat="1" ht="156.75" customHeight="1" x14ac:dyDescent="0.2">
      <c r="A202" s="34"/>
      <c r="B202" s="35"/>
      <c r="C202" s="191" t="s">
        <v>316</v>
      </c>
      <c r="D202" s="191" t="s">
        <v>184</v>
      </c>
      <c r="E202" s="192" t="s">
        <v>566</v>
      </c>
      <c r="F202" s="193" t="s">
        <v>567</v>
      </c>
      <c r="G202" s="194" t="s">
        <v>215</v>
      </c>
      <c r="H202" s="195">
        <v>70.875</v>
      </c>
      <c r="I202" s="196"/>
      <c r="J202" s="197">
        <f>ROUND(I202*H202,2)</f>
        <v>0</v>
      </c>
      <c r="K202" s="193" t="s">
        <v>188</v>
      </c>
      <c r="L202" s="39"/>
      <c r="M202" s="198" t="s">
        <v>1</v>
      </c>
      <c r="N202" s="199" t="s">
        <v>38</v>
      </c>
      <c r="O202" s="71"/>
      <c r="P202" s="200">
        <f>O202*H202</f>
        <v>0</v>
      </c>
      <c r="Q202" s="200">
        <v>0</v>
      </c>
      <c r="R202" s="200">
        <f>Q202*H202</f>
        <v>0</v>
      </c>
      <c r="S202" s="200">
        <v>0</v>
      </c>
      <c r="T202" s="201">
        <f>S202*H202</f>
        <v>0</v>
      </c>
      <c r="U202" s="34"/>
      <c r="V202" s="34"/>
      <c r="W202" s="34"/>
      <c r="X202" s="34"/>
      <c r="Y202" s="34"/>
      <c r="Z202" s="34"/>
      <c r="AA202" s="34"/>
      <c r="AB202" s="34"/>
      <c r="AC202" s="34"/>
      <c r="AD202" s="34"/>
      <c r="AE202" s="34"/>
      <c r="AR202" s="202" t="s">
        <v>455</v>
      </c>
      <c r="AT202" s="202" t="s">
        <v>184</v>
      </c>
      <c r="AU202" s="202" t="s">
        <v>81</v>
      </c>
      <c r="AY202" s="17" t="s">
        <v>181</v>
      </c>
      <c r="BE202" s="203">
        <f>IF(N202="základní",J202,0)</f>
        <v>0</v>
      </c>
      <c r="BF202" s="203">
        <f>IF(N202="snížená",J202,0)</f>
        <v>0</v>
      </c>
      <c r="BG202" s="203">
        <f>IF(N202="zákl. přenesená",J202,0)</f>
        <v>0</v>
      </c>
      <c r="BH202" s="203">
        <f>IF(N202="sníž. přenesená",J202,0)</f>
        <v>0</v>
      </c>
      <c r="BI202" s="203">
        <f>IF(N202="nulová",J202,0)</f>
        <v>0</v>
      </c>
      <c r="BJ202" s="17" t="s">
        <v>81</v>
      </c>
      <c r="BK202" s="203">
        <f>ROUND(I202*H202,2)</f>
        <v>0</v>
      </c>
      <c r="BL202" s="17" t="s">
        <v>455</v>
      </c>
      <c r="BM202" s="202" t="s">
        <v>568</v>
      </c>
    </row>
    <row r="203" spans="1:65" s="13" customFormat="1" x14ac:dyDescent="0.2">
      <c r="B203" s="204"/>
      <c r="C203" s="205"/>
      <c r="D203" s="206" t="s">
        <v>191</v>
      </c>
      <c r="E203" s="207" t="s">
        <v>1</v>
      </c>
      <c r="F203" s="208" t="s">
        <v>569</v>
      </c>
      <c r="G203" s="205"/>
      <c r="H203" s="209">
        <v>70.875</v>
      </c>
      <c r="I203" s="210"/>
      <c r="J203" s="205"/>
      <c r="K203" s="205"/>
      <c r="L203" s="211"/>
      <c r="M203" s="212"/>
      <c r="N203" s="213"/>
      <c r="O203" s="213"/>
      <c r="P203" s="213"/>
      <c r="Q203" s="213"/>
      <c r="R203" s="213"/>
      <c r="S203" s="213"/>
      <c r="T203" s="214"/>
      <c r="AT203" s="215" t="s">
        <v>191</v>
      </c>
      <c r="AU203" s="215" t="s">
        <v>81</v>
      </c>
      <c r="AV203" s="13" t="s">
        <v>83</v>
      </c>
      <c r="AW203" s="13" t="s">
        <v>30</v>
      </c>
      <c r="AX203" s="13" t="s">
        <v>73</v>
      </c>
      <c r="AY203" s="215" t="s">
        <v>181</v>
      </c>
    </row>
    <row r="204" spans="1:65" s="14" customFormat="1" x14ac:dyDescent="0.2">
      <c r="B204" s="216"/>
      <c r="C204" s="217"/>
      <c r="D204" s="206" t="s">
        <v>191</v>
      </c>
      <c r="E204" s="218" t="s">
        <v>1</v>
      </c>
      <c r="F204" s="219" t="s">
        <v>193</v>
      </c>
      <c r="G204" s="217"/>
      <c r="H204" s="220">
        <v>70.875</v>
      </c>
      <c r="I204" s="221"/>
      <c r="J204" s="217"/>
      <c r="K204" s="217"/>
      <c r="L204" s="222"/>
      <c r="M204" s="223"/>
      <c r="N204" s="224"/>
      <c r="O204" s="224"/>
      <c r="P204" s="224"/>
      <c r="Q204" s="224"/>
      <c r="R204" s="224"/>
      <c r="S204" s="224"/>
      <c r="T204" s="225"/>
      <c r="AT204" s="226" t="s">
        <v>191</v>
      </c>
      <c r="AU204" s="226" t="s">
        <v>81</v>
      </c>
      <c r="AV204" s="14" t="s">
        <v>189</v>
      </c>
      <c r="AW204" s="14" t="s">
        <v>30</v>
      </c>
      <c r="AX204" s="14" t="s">
        <v>81</v>
      </c>
      <c r="AY204" s="226" t="s">
        <v>181</v>
      </c>
    </row>
    <row r="205" spans="1:65" s="2" customFormat="1" ht="90" customHeight="1" x14ac:dyDescent="0.2">
      <c r="A205" s="34"/>
      <c r="B205" s="35"/>
      <c r="C205" s="191" t="s">
        <v>322</v>
      </c>
      <c r="D205" s="191" t="s">
        <v>184</v>
      </c>
      <c r="E205" s="192" t="s">
        <v>570</v>
      </c>
      <c r="F205" s="193" t="s">
        <v>571</v>
      </c>
      <c r="G205" s="194" t="s">
        <v>215</v>
      </c>
      <c r="H205" s="195">
        <v>65.7</v>
      </c>
      <c r="I205" s="196"/>
      <c r="J205" s="197">
        <f>ROUND(I205*H205,2)</f>
        <v>0</v>
      </c>
      <c r="K205" s="193" t="s">
        <v>188</v>
      </c>
      <c r="L205" s="39"/>
      <c r="M205" s="198" t="s">
        <v>1</v>
      </c>
      <c r="N205" s="199" t="s">
        <v>38</v>
      </c>
      <c r="O205" s="71"/>
      <c r="P205" s="200">
        <f>O205*H205</f>
        <v>0</v>
      </c>
      <c r="Q205" s="200">
        <v>0</v>
      </c>
      <c r="R205" s="200">
        <f>Q205*H205</f>
        <v>0</v>
      </c>
      <c r="S205" s="200">
        <v>0</v>
      </c>
      <c r="T205" s="201">
        <f>S205*H205</f>
        <v>0</v>
      </c>
      <c r="U205" s="34"/>
      <c r="V205" s="34"/>
      <c r="W205" s="34"/>
      <c r="X205" s="34"/>
      <c r="Y205" s="34"/>
      <c r="Z205" s="34"/>
      <c r="AA205" s="34"/>
      <c r="AB205" s="34"/>
      <c r="AC205" s="34"/>
      <c r="AD205" s="34"/>
      <c r="AE205" s="34"/>
      <c r="AR205" s="202" t="s">
        <v>455</v>
      </c>
      <c r="AT205" s="202" t="s">
        <v>184</v>
      </c>
      <c r="AU205" s="202" t="s">
        <v>81</v>
      </c>
      <c r="AY205" s="17" t="s">
        <v>181</v>
      </c>
      <c r="BE205" s="203">
        <f>IF(N205="základní",J205,0)</f>
        <v>0</v>
      </c>
      <c r="BF205" s="203">
        <f>IF(N205="snížená",J205,0)</f>
        <v>0</v>
      </c>
      <c r="BG205" s="203">
        <f>IF(N205="zákl. přenesená",J205,0)</f>
        <v>0</v>
      </c>
      <c r="BH205" s="203">
        <f>IF(N205="sníž. přenesená",J205,0)</f>
        <v>0</v>
      </c>
      <c r="BI205" s="203">
        <f>IF(N205="nulová",J205,0)</f>
        <v>0</v>
      </c>
      <c r="BJ205" s="17" t="s">
        <v>81</v>
      </c>
      <c r="BK205" s="203">
        <f>ROUND(I205*H205,2)</f>
        <v>0</v>
      </c>
      <c r="BL205" s="17" t="s">
        <v>455</v>
      </c>
      <c r="BM205" s="202" t="s">
        <v>572</v>
      </c>
    </row>
    <row r="206" spans="1:65" s="13" customFormat="1" x14ac:dyDescent="0.2">
      <c r="B206" s="204"/>
      <c r="C206" s="205"/>
      <c r="D206" s="206" t="s">
        <v>191</v>
      </c>
      <c r="E206" s="207" t="s">
        <v>1</v>
      </c>
      <c r="F206" s="208" t="s">
        <v>573</v>
      </c>
      <c r="G206" s="205"/>
      <c r="H206" s="209">
        <v>56.7</v>
      </c>
      <c r="I206" s="210"/>
      <c r="J206" s="205"/>
      <c r="K206" s="205"/>
      <c r="L206" s="211"/>
      <c r="M206" s="212"/>
      <c r="N206" s="213"/>
      <c r="O206" s="213"/>
      <c r="P206" s="213"/>
      <c r="Q206" s="213"/>
      <c r="R206" s="213"/>
      <c r="S206" s="213"/>
      <c r="T206" s="214"/>
      <c r="AT206" s="215" t="s">
        <v>191</v>
      </c>
      <c r="AU206" s="215" t="s">
        <v>81</v>
      </c>
      <c r="AV206" s="13" t="s">
        <v>83</v>
      </c>
      <c r="AW206" s="13" t="s">
        <v>30</v>
      </c>
      <c r="AX206" s="13" t="s">
        <v>73</v>
      </c>
      <c r="AY206" s="215" t="s">
        <v>181</v>
      </c>
    </row>
    <row r="207" spans="1:65" s="13" customFormat="1" x14ac:dyDescent="0.2">
      <c r="B207" s="204"/>
      <c r="C207" s="205"/>
      <c r="D207" s="206" t="s">
        <v>191</v>
      </c>
      <c r="E207" s="207" t="s">
        <v>1</v>
      </c>
      <c r="F207" s="208" t="s">
        <v>574</v>
      </c>
      <c r="G207" s="205"/>
      <c r="H207" s="209">
        <v>9</v>
      </c>
      <c r="I207" s="210"/>
      <c r="J207" s="205"/>
      <c r="K207" s="205"/>
      <c r="L207" s="211"/>
      <c r="M207" s="212"/>
      <c r="N207" s="213"/>
      <c r="O207" s="213"/>
      <c r="P207" s="213"/>
      <c r="Q207" s="213"/>
      <c r="R207" s="213"/>
      <c r="S207" s="213"/>
      <c r="T207" s="214"/>
      <c r="AT207" s="215" t="s">
        <v>191</v>
      </c>
      <c r="AU207" s="215" t="s">
        <v>81</v>
      </c>
      <c r="AV207" s="13" t="s">
        <v>83</v>
      </c>
      <c r="AW207" s="13" t="s">
        <v>30</v>
      </c>
      <c r="AX207" s="13" t="s">
        <v>73</v>
      </c>
      <c r="AY207" s="215" t="s">
        <v>181</v>
      </c>
    </row>
    <row r="208" spans="1:65" s="14" customFormat="1" x14ac:dyDescent="0.2">
      <c r="B208" s="216"/>
      <c r="C208" s="217"/>
      <c r="D208" s="206" t="s">
        <v>191</v>
      </c>
      <c r="E208" s="218" t="s">
        <v>1</v>
      </c>
      <c r="F208" s="219" t="s">
        <v>193</v>
      </c>
      <c r="G208" s="217"/>
      <c r="H208" s="220">
        <v>65.7</v>
      </c>
      <c r="I208" s="221"/>
      <c r="J208" s="217"/>
      <c r="K208" s="217"/>
      <c r="L208" s="222"/>
      <c r="M208" s="223"/>
      <c r="N208" s="224"/>
      <c r="O208" s="224"/>
      <c r="P208" s="224"/>
      <c r="Q208" s="224"/>
      <c r="R208" s="224"/>
      <c r="S208" s="224"/>
      <c r="T208" s="225"/>
      <c r="AT208" s="226" t="s">
        <v>191</v>
      </c>
      <c r="AU208" s="226" t="s">
        <v>81</v>
      </c>
      <c r="AV208" s="14" t="s">
        <v>189</v>
      </c>
      <c r="AW208" s="14" t="s">
        <v>30</v>
      </c>
      <c r="AX208" s="14" t="s">
        <v>81</v>
      </c>
      <c r="AY208" s="226" t="s">
        <v>181</v>
      </c>
    </row>
    <row r="209" spans="1:65" s="2" customFormat="1" ht="90" customHeight="1" x14ac:dyDescent="0.2">
      <c r="A209" s="34"/>
      <c r="B209" s="35"/>
      <c r="C209" s="191" t="s">
        <v>327</v>
      </c>
      <c r="D209" s="191" t="s">
        <v>184</v>
      </c>
      <c r="E209" s="192" t="s">
        <v>575</v>
      </c>
      <c r="F209" s="193" t="s">
        <v>576</v>
      </c>
      <c r="G209" s="194" t="s">
        <v>215</v>
      </c>
      <c r="H209" s="195">
        <v>37.26</v>
      </c>
      <c r="I209" s="196"/>
      <c r="J209" s="197">
        <f>ROUND(I209*H209,2)</f>
        <v>0</v>
      </c>
      <c r="K209" s="193" t="s">
        <v>188</v>
      </c>
      <c r="L209" s="39"/>
      <c r="M209" s="198" t="s">
        <v>1</v>
      </c>
      <c r="N209" s="199" t="s">
        <v>38</v>
      </c>
      <c r="O209" s="71"/>
      <c r="P209" s="200">
        <f>O209*H209</f>
        <v>0</v>
      </c>
      <c r="Q209" s="200">
        <v>0</v>
      </c>
      <c r="R209" s="200">
        <f>Q209*H209</f>
        <v>0</v>
      </c>
      <c r="S209" s="200">
        <v>0</v>
      </c>
      <c r="T209" s="201">
        <f>S209*H209</f>
        <v>0</v>
      </c>
      <c r="U209" s="34"/>
      <c r="V209" s="34"/>
      <c r="W209" s="34"/>
      <c r="X209" s="34"/>
      <c r="Y209" s="34"/>
      <c r="Z209" s="34"/>
      <c r="AA209" s="34"/>
      <c r="AB209" s="34"/>
      <c r="AC209" s="34"/>
      <c r="AD209" s="34"/>
      <c r="AE209" s="34"/>
      <c r="AR209" s="202" t="s">
        <v>455</v>
      </c>
      <c r="AT209" s="202" t="s">
        <v>184</v>
      </c>
      <c r="AU209" s="202" t="s">
        <v>81</v>
      </c>
      <c r="AY209" s="17" t="s">
        <v>181</v>
      </c>
      <c r="BE209" s="203">
        <f>IF(N209="základní",J209,0)</f>
        <v>0</v>
      </c>
      <c r="BF209" s="203">
        <f>IF(N209="snížená",J209,0)</f>
        <v>0</v>
      </c>
      <c r="BG209" s="203">
        <f>IF(N209="zákl. přenesená",J209,0)</f>
        <v>0</v>
      </c>
      <c r="BH209" s="203">
        <f>IF(N209="sníž. přenesená",J209,0)</f>
        <v>0</v>
      </c>
      <c r="BI209" s="203">
        <f>IF(N209="nulová",J209,0)</f>
        <v>0</v>
      </c>
      <c r="BJ209" s="17" t="s">
        <v>81</v>
      </c>
      <c r="BK209" s="203">
        <f>ROUND(I209*H209,2)</f>
        <v>0</v>
      </c>
      <c r="BL209" s="17" t="s">
        <v>455</v>
      </c>
      <c r="BM209" s="202" t="s">
        <v>577</v>
      </c>
    </row>
    <row r="210" spans="1:65" s="13" customFormat="1" x14ac:dyDescent="0.2">
      <c r="B210" s="204"/>
      <c r="C210" s="205"/>
      <c r="D210" s="206" t="s">
        <v>191</v>
      </c>
      <c r="E210" s="207" t="s">
        <v>1</v>
      </c>
      <c r="F210" s="208" t="s">
        <v>578</v>
      </c>
      <c r="G210" s="205"/>
      <c r="H210" s="209">
        <v>37.26</v>
      </c>
      <c r="I210" s="210"/>
      <c r="J210" s="205"/>
      <c r="K210" s="205"/>
      <c r="L210" s="211"/>
      <c r="M210" s="212"/>
      <c r="N210" s="213"/>
      <c r="O210" s="213"/>
      <c r="P210" s="213"/>
      <c r="Q210" s="213"/>
      <c r="R210" s="213"/>
      <c r="S210" s="213"/>
      <c r="T210" s="214"/>
      <c r="AT210" s="215" t="s">
        <v>191</v>
      </c>
      <c r="AU210" s="215" t="s">
        <v>81</v>
      </c>
      <c r="AV210" s="13" t="s">
        <v>83</v>
      </c>
      <c r="AW210" s="13" t="s">
        <v>30</v>
      </c>
      <c r="AX210" s="13" t="s">
        <v>73</v>
      </c>
      <c r="AY210" s="215" t="s">
        <v>181</v>
      </c>
    </row>
    <row r="211" spans="1:65" s="14" customFormat="1" x14ac:dyDescent="0.2">
      <c r="B211" s="216"/>
      <c r="C211" s="217"/>
      <c r="D211" s="206" t="s">
        <v>191</v>
      </c>
      <c r="E211" s="218" t="s">
        <v>1</v>
      </c>
      <c r="F211" s="219" t="s">
        <v>193</v>
      </c>
      <c r="G211" s="217"/>
      <c r="H211" s="220">
        <v>37.26</v>
      </c>
      <c r="I211" s="221"/>
      <c r="J211" s="217"/>
      <c r="K211" s="217"/>
      <c r="L211" s="222"/>
      <c r="M211" s="247"/>
      <c r="N211" s="248"/>
      <c r="O211" s="248"/>
      <c r="P211" s="248"/>
      <c r="Q211" s="248"/>
      <c r="R211" s="248"/>
      <c r="S211" s="248"/>
      <c r="T211" s="249"/>
      <c r="AT211" s="226" t="s">
        <v>191</v>
      </c>
      <c r="AU211" s="226" t="s">
        <v>81</v>
      </c>
      <c r="AV211" s="14" t="s">
        <v>189</v>
      </c>
      <c r="AW211" s="14" t="s">
        <v>30</v>
      </c>
      <c r="AX211" s="14" t="s">
        <v>81</v>
      </c>
      <c r="AY211" s="226" t="s">
        <v>181</v>
      </c>
    </row>
    <row r="212" spans="1:65" s="2" customFormat="1" ht="6.95" customHeight="1" x14ac:dyDescent="0.2">
      <c r="A212" s="34"/>
      <c r="B212" s="54"/>
      <c r="C212" s="55"/>
      <c r="D212" s="55"/>
      <c r="E212" s="55"/>
      <c r="F212" s="55"/>
      <c r="G212" s="55"/>
      <c r="H212" s="55"/>
      <c r="I212" s="55"/>
      <c r="J212" s="55"/>
      <c r="K212" s="55"/>
      <c r="L212" s="39"/>
      <c r="M212" s="34"/>
      <c r="O212" s="34"/>
      <c r="P212" s="34"/>
      <c r="Q212" s="34"/>
      <c r="R212" s="34"/>
      <c r="S212" s="34"/>
      <c r="T212" s="34"/>
      <c r="U212" s="34"/>
      <c r="V212" s="34"/>
      <c r="W212" s="34"/>
      <c r="X212" s="34"/>
      <c r="Y212" s="34"/>
      <c r="Z212" s="34"/>
      <c r="AA212" s="34"/>
      <c r="AB212" s="34"/>
      <c r="AC212" s="34"/>
      <c r="AD212" s="34"/>
      <c r="AE212" s="34"/>
    </row>
  </sheetData>
  <sheetProtection algorithmName="SHA-512" hashValue="pD1B40iZJxEP/L30PM8a250o02m61AcCkyACvuG1jeVEcQcIaUyfcl/HlEv1wZcyTCj1SQzGWjOSGSqYYALwag==" saltValue="dzGVurYGEvR6of86ikXttw==" spinCount="100000" sheet="1" objects="1" scenarios="1" formatColumns="0" formatRows="0" autoFilter="0"/>
  <autoFilter ref="C122:K211" xr:uid="{00000000-0009-0000-0000-000002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58"/>
  <sheetViews>
    <sheetView showGridLines="0" topLeftCell="A151"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95"/>
      <c r="M2" s="295"/>
      <c r="N2" s="295"/>
      <c r="O2" s="295"/>
      <c r="P2" s="295"/>
      <c r="Q2" s="295"/>
      <c r="R2" s="295"/>
      <c r="S2" s="295"/>
      <c r="T2" s="295"/>
      <c r="U2" s="295"/>
      <c r="V2" s="295"/>
      <c r="AT2" s="17" t="s">
        <v>93</v>
      </c>
    </row>
    <row r="3" spans="1:46" s="1" customFormat="1" ht="6.95" customHeight="1" x14ac:dyDescent="0.2">
      <c r="B3" s="115"/>
      <c r="C3" s="116"/>
      <c r="D3" s="116"/>
      <c r="E3" s="116"/>
      <c r="F3" s="116"/>
      <c r="G3" s="116"/>
      <c r="H3" s="116"/>
      <c r="I3" s="116"/>
      <c r="J3" s="116"/>
      <c r="K3" s="116"/>
      <c r="L3" s="20"/>
      <c r="AT3" s="17" t="s">
        <v>83</v>
      </c>
    </row>
    <row r="4" spans="1:46" s="1" customFormat="1" ht="24.95" customHeight="1" x14ac:dyDescent="0.2">
      <c r="B4" s="20"/>
      <c r="D4" s="117" t="s">
        <v>155</v>
      </c>
      <c r="L4" s="20"/>
      <c r="M4" s="118" t="s">
        <v>10</v>
      </c>
      <c r="AT4" s="17" t="s">
        <v>4</v>
      </c>
    </row>
    <row r="5" spans="1:46" s="1" customFormat="1" ht="6.95" customHeight="1" x14ac:dyDescent="0.2">
      <c r="B5" s="20"/>
      <c r="L5" s="20"/>
    </row>
    <row r="6" spans="1:46" s="1" customFormat="1" ht="12" customHeight="1" x14ac:dyDescent="0.2">
      <c r="B6" s="20"/>
      <c r="D6" s="119" t="s">
        <v>16</v>
      </c>
      <c r="L6" s="20"/>
    </row>
    <row r="7" spans="1:46" s="1" customFormat="1" ht="16.5" customHeight="1" x14ac:dyDescent="0.2">
      <c r="B7" s="20"/>
      <c r="E7" s="311" t="str">
        <f>'Rekapitulace stavby'!K6</f>
        <v>16 -Oprava trati v úseku Praha Smíchov - Beroun Závodí</v>
      </c>
      <c r="F7" s="312"/>
      <c r="G7" s="312"/>
      <c r="H7" s="312"/>
      <c r="L7" s="20"/>
    </row>
    <row r="8" spans="1:46" s="1" customFormat="1" ht="12" customHeight="1" x14ac:dyDescent="0.2">
      <c r="B8" s="20"/>
      <c r="D8" s="119" t="s">
        <v>156</v>
      </c>
      <c r="L8" s="20"/>
    </row>
    <row r="9" spans="1:46" s="2" customFormat="1" ht="16.5" customHeight="1" x14ac:dyDescent="0.2">
      <c r="A9" s="34"/>
      <c r="B9" s="39"/>
      <c r="C9" s="34"/>
      <c r="D9" s="34"/>
      <c r="E9" s="311" t="s">
        <v>485</v>
      </c>
      <c r="F9" s="314"/>
      <c r="G9" s="314"/>
      <c r="H9" s="314"/>
      <c r="I9" s="34"/>
      <c r="J9" s="34"/>
      <c r="K9" s="34"/>
      <c r="L9" s="51"/>
      <c r="S9" s="34"/>
      <c r="T9" s="34"/>
      <c r="U9" s="34"/>
      <c r="V9" s="34"/>
      <c r="W9" s="34"/>
      <c r="X9" s="34"/>
      <c r="Y9" s="34"/>
      <c r="Z9" s="34"/>
      <c r="AA9" s="34"/>
      <c r="AB9" s="34"/>
      <c r="AC9" s="34"/>
      <c r="AD9" s="34"/>
      <c r="AE9" s="34"/>
    </row>
    <row r="10" spans="1:46" s="2" customFormat="1" ht="12" customHeight="1" x14ac:dyDescent="0.2">
      <c r="A10" s="34"/>
      <c r="B10" s="39"/>
      <c r="C10" s="34"/>
      <c r="D10" s="119" t="s">
        <v>486</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x14ac:dyDescent="0.2">
      <c r="A11" s="34"/>
      <c r="B11" s="39"/>
      <c r="C11" s="34"/>
      <c r="D11" s="34"/>
      <c r="E11" s="313" t="s">
        <v>579</v>
      </c>
      <c r="F11" s="314"/>
      <c r="G11" s="314"/>
      <c r="H11" s="314"/>
      <c r="I11" s="34"/>
      <c r="J11" s="34"/>
      <c r="K11" s="34"/>
      <c r="L11" s="51"/>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x14ac:dyDescent="0.2">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x14ac:dyDescent="0.2">
      <c r="A14" s="34"/>
      <c r="B14" s="39"/>
      <c r="C14" s="34"/>
      <c r="D14" s="119" t="s">
        <v>20</v>
      </c>
      <c r="E14" s="34"/>
      <c r="F14" s="110" t="s">
        <v>21</v>
      </c>
      <c r="G14" s="34"/>
      <c r="H14" s="34"/>
      <c r="I14" s="119" t="s">
        <v>22</v>
      </c>
      <c r="J14" s="120" t="str">
        <f>'Rekapitulace stavby'!AN8</f>
        <v>4. 4. 2022</v>
      </c>
      <c r="K14" s="34"/>
      <c r="L14" s="51"/>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x14ac:dyDescent="0.2">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customHeight="1" x14ac:dyDescent="0.2">
      <c r="A17" s="34"/>
      <c r="B17" s="39"/>
      <c r="C17" s="34"/>
      <c r="D17" s="34"/>
      <c r="E17" s="110" t="str">
        <f>IF('Rekapitulace stavby'!E11="","",'Rekapitulace stavby'!E11)</f>
        <v xml:space="preserve"> </v>
      </c>
      <c r="F17" s="34"/>
      <c r="G17" s="34"/>
      <c r="H17" s="34"/>
      <c r="I17" s="119" t="s">
        <v>26</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x14ac:dyDescent="0.2">
      <c r="A19" s="34"/>
      <c r="B19" s="39"/>
      <c r="C19" s="34"/>
      <c r="D19" s="119" t="s">
        <v>27</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x14ac:dyDescent="0.2">
      <c r="A20" s="34"/>
      <c r="B20" s="39"/>
      <c r="C20" s="34"/>
      <c r="D20" s="34"/>
      <c r="E20" s="315" t="str">
        <f>'Rekapitulace stavby'!E14</f>
        <v>Vyplň údaj</v>
      </c>
      <c r="F20" s="316"/>
      <c r="G20" s="316"/>
      <c r="H20" s="316"/>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x14ac:dyDescent="0.2">
      <c r="A22" s="34"/>
      <c r="B22" s="39"/>
      <c r="C22" s="34"/>
      <c r="D22" s="119" t="s">
        <v>29</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x14ac:dyDescent="0.2">
      <c r="A23" s="34"/>
      <c r="B23" s="39"/>
      <c r="C23" s="34"/>
      <c r="D23" s="34"/>
      <c r="E23" s="110" t="str">
        <f>IF('Rekapitulace stavby'!E17="","",'Rekapitulace stavby'!E17)</f>
        <v xml:space="preserve"> </v>
      </c>
      <c r="F23" s="34"/>
      <c r="G23" s="34"/>
      <c r="H23" s="34"/>
      <c r="I23" s="119" t="s">
        <v>26</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x14ac:dyDescent="0.2">
      <c r="A25" s="34"/>
      <c r="B25" s="39"/>
      <c r="C25" s="34"/>
      <c r="D25" s="119" t="s">
        <v>31</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x14ac:dyDescent="0.2">
      <c r="A26" s="34"/>
      <c r="B26" s="39"/>
      <c r="C26" s="34"/>
      <c r="D26" s="34"/>
      <c r="E26" s="110" t="str">
        <f>IF('Rekapitulace stavby'!E20="","",'Rekapitulace stavby'!E20)</f>
        <v xml:space="preserve"> </v>
      </c>
      <c r="F26" s="34"/>
      <c r="G26" s="34"/>
      <c r="H26" s="34"/>
      <c r="I26" s="119" t="s">
        <v>26</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x14ac:dyDescent="0.2">
      <c r="A28" s="34"/>
      <c r="B28" s="39"/>
      <c r="C28" s="34"/>
      <c r="D28" s="119" t="s">
        <v>32</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x14ac:dyDescent="0.2">
      <c r="A29" s="121"/>
      <c r="B29" s="122"/>
      <c r="C29" s="121"/>
      <c r="D29" s="121"/>
      <c r="E29" s="317" t="s">
        <v>1</v>
      </c>
      <c r="F29" s="317"/>
      <c r="G29" s="317"/>
      <c r="H29" s="317"/>
      <c r="I29" s="121"/>
      <c r="J29" s="121"/>
      <c r="K29" s="121"/>
      <c r="L29" s="123"/>
      <c r="S29" s="121"/>
      <c r="T29" s="121"/>
      <c r="U29" s="121"/>
      <c r="V29" s="121"/>
      <c r="W29" s="121"/>
      <c r="X29" s="121"/>
      <c r="Y29" s="121"/>
      <c r="Z29" s="121"/>
      <c r="AA29" s="121"/>
      <c r="AB29" s="121"/>
      <c r="AC29" s="121"/>
      <c r="AD29" s="121"/>
      <c r="AE29" s="121"/>
    </row>
    <row r="30" spans="1:31" s="2" customFormat="1" ht="6.95" customHeight="1" x14ac:dyDescent="0.2">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x14ac:dyDescent="0.2">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x14ac:dyDescent="0.2">
      <c r="A32" s="34"/>
      <c r="B32" s="39"/>
      <c r="C32" s="34"/>
      <c r="D32" s="125" t="s">
        <v>33</v>
      </c>
      <c r="E32" s="34"/>
      <c r="F32" s="34"/>
      <c r="G32" s="34"/>
      <c r="H32" s="34"/>
      <c r="I32" s="34"/>
      <c r="J32" s="126">
        <f>ROUND(J123, 2)</f>
        <v>0</v>
      </c>
      <c r="K32" s="34"/>
      <c r="L32" s="51"/>
      <c r="S32" s="34"/>
      <c r="T32" s="34"/>
      <c r="U32" s="34"/>
      <c r="V32" s="34"/>
      <c r="W32" s="34"/>
      <c r="X32" s="34"/>
      <c r="Y32" s="34"/>
      <c r="Z32" s="34"/>
      <c r="AA32" s="34"/>
      <c r="AB32" s="34"/>
      <c r="AC32" s="34"/>
      <c r="AD32" s="34"/>
      <c r="AE32" s="34"/>
    </row>
    <row r="33" spans="1:31" s="2" customFormat="1" ht="6.95" customHeight="1" x14ac:dyDescent="0.2">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7" t="s">
        <v>35</v>
      </c>
      <c r="G34" s="34"/>
      <c r="H34" s="34"/>
      <c r="I34" s="127" t="s">
        <v>34</v>
      </c>
      <c r="J34" s="127" t="s">
        <v>36</v>
      </c>
      <c r="K34" s="34"/>
      <c r="L34" s="51"/>
      <c r="S34" s="34"/>
      <c r="T34" s="34"/>
      <c r="U34" s="34"/>
      <c r="V34" s="34"/>
      <c r="W34" s="34"/>
      <c r="X34" s="34"/>
      <c r="Y34" s="34"/>
      <c r="Z34" s="34"/>
      <c r="AA34" s="34"/>
      <c r="AB34" s="34"/>
      <c r="AC34" s="34"/>
      <c r="AD34" s="34"/>
      <c r="AE34" s="34"/>
    </row>
    <row r="35" spans="1:31" s="2" customFormat="1" ht="14.45" customHeight="1" x14ac:dyDescent="0.2">
      <c r="A35" s="34"/>
      <c r="B35" s="39"/>
      <c r="C35" s="34"/>
      <c r="D35" s="128" t="s">
        <v>37</v>
      </c>
      <c r="E35" s="119" t="s">
        <v>38</v>
      </c>
      <c r="F35" s="129">
        <f>ROUND((SUM(BE123:BE157)),  2)</f>
        <v>0</v>
      </c>
      <c r="G35" s="34"/>
      <c r="H35" s="34"/>
      <c r="I35" s="130">
        <v>0.21</v>
      </c>
      <c r="J35" s="129">
        <f>ROUND(((SUM(BE123:BE157))*I35),  2)</f>
        <v>0</v>
      </c>
      <c r="K35" s="34"/>
      <c r="L35" s="51"/>
      <c r="S35" s="34"/>
      <c r="T35" s="34"/>
      <c r="U35" s="34"/>
      <c r="V35" s="34"/>
      <c r="W35" s="34"/>
      <c r="X35" s="34"/>
      <c r="Y35" s="34"/>
      <c r="Z35" s="34"/>
      <c r="AA35" s="34"/>
      <c r="AB35" s="34"/>
      <c r="AC35" s="34"/>
      <c r="AD35" s="34"/>
      <c r="AE35" s="34"/>
    </row>
    <row r="36" spans="1:31" s="2" customFormat="1" ht="14.45" customHeight="1" x14ac:dyDescent="0.2">
      <c r="A36" s="34"/>
      <c r="B36" s="39"/>
      <c r="C36" s="34"/>
      <c r="D36" s="34"/>
      <c r="E36" s="119" t="s">
        <v>39</v>
      </c>
      <c r="F36" s="129">
        <f>ROUND((SUM(BF123:BF157)),  2)</f>
        <v>0</v>
      </c>
      <c r="G36" s="34"/>
      <c r="H36" s="34"/>
      <c r="I36" s="130">
        <v>0.15</v>
      </c>
      <c r="J36" s="129">
        <f>ROUND(((SUM(BF123:BF157))*I36),  2)</f>
        <v>0</v>
      </c>
      <c r="K36" s="34"/>
      <c r="L36" s="51"/>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9" t="s">
        <v>40</v>
      </c>
      <c r="F37" s="129">
        <f>ROUND((SUM(BG123:BG157)),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9" t="s">
        <v>41</v>
      </c>
      <c r="F38" s="129">
        <f>ROUND((SUM(BH123:BH157)),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9" t="s">
        <v>42</v>
      </c>
      <c r="F39" s="129">
        <f>ROUND((SUM(BI123:BI157)),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x14ac:dyDescent="0.2">
      <c r="A41" s="34"/>
      <c r="B41" s="39"/>
      <c r="C41" s="131"/>
      <c r="D41" s="132" t="s">
        <v>43</v>
      </c>
      <c r="E41" s="133"/>
      <c r="F41" s="133"/>
      <c r="G41" s="134" t="s">
        <v>44</v>
      </c>
      <c r="H41" s="135" t="s">
        <v>45</v>
      </c>
      <c r="I41" s="133"/>
      <c r="J41" s="136">
        <f>SUM(J32:J39)</f>
        <v>0</v>
      </c>
      <c r="K41" s="137"/>
      <c r="L41" s="51"/>
      <c r="S41" s="34"/>
      <c r="T41" s="34"/>
      <c r="U41" s="34"/>
      <c r="V41" s="34"/>
      <c r="W41" s="34"/>
      <c r="X41" s="34"/>
      <c r="Y41" s="34"/>
      <c r="Z41" s="34"/>
      <c r="AA41" s="34"/>
      <c r="AB41" s="34"/>
      <c r="AC41" s="34"/>
      <c r="AD41" s="34"/>
      <c r="AE41" s="34"/>
    </row>
    <row r="42" spans="1:31" s="2" customFormat="1" ht="14.45" customHeight="1" x14ac:dyDescent="0.2">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51"/>
      <c r="D50" s="138" t="s">
        <v>46</v>
      </c>
      <c r="E50" s="139"/>
      <c r="F50" s="139"/>
      <c r="G50" s="138" t="s">
        <v>47</v>
      </c>
      <c r="H50" s="139"/>
      <c r="I50" s="139"/>
      <c r="J50" s="139"/>
      <c r="K50" s="139"/>
      <c r="L50" s="51"/>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34"/>
      <c r="B61" s="39"/>
      <c r="C61" s="34"/>
      <c r="D61" s="140" t="s">
        <v>48</v>
      </c>
      <c r="E61" s="141"/>
      <c r="F61" s="142" t="s">
        <v>49</v>
      </c>
      <c r="G61" s="140" t="s">
        <v>48</v>
      </c>
      <c r="H61" s="141"/>
      <c r="I61" s="141"/>
      <c r="J61" s="143" t="s">
        <v>49</v>
      </c>
      <c r="K61" s="141"/>
      <c r="L61" s="51"/>
      <c r="S61" s="34"/>
      <c r="T61" s="34"/>
      <c r="U61" s="34"/>
      <c r="V61" s="34"/>
      <c r="W61" s="34"/>
      <c r="X61" s="34"/>
      <c r="Y61" s="34"/>
      <c r="Z61" s="34"/>
      <c r="AA61" s="34"/>
      <c r="AB61" s="34"/>
      <c r="AC61" s="34"/>
      <c r="AD61" s="34"/>
      <c r="AE61" s="34"/>
    </row>
    <row r="62" spans="1:31" x14ac:dyDescent="0.2">
      <c r="B62" s="20"/>
      <c r="L62" s="20"/>
    </row>
    <row r="63" spans="1:31" x14ac:dyDescent="0.2">
      <c r="B63" s="20"/>
      <c r="L63" s="20"/>
    </row>
    <row r="64" spans="1:31" x14ac:dyDescent="0.2">
      <c r="B64" s="20"/>
      <c r="L64" s="20"/>
    </row>
    <row r="65" spans="1:31" s="2" customFormat="1" ht="12.75" x14ac:dyDescent="0.2">
      <c r="A65" s="34"/>
      <c r="B65" s="39"/>
      <c r="C65" s="34"/>
      <c r="D65" s="138" t="s">
        <v>50</v>
      </c>
      <c r="E65" s="144"/>
      <c r="F65" s="144"/>
      <c r="G65" s="138" t="s">
        <v>51</v>
      </c>
      <c r="H65" s="144"/>
      <c r="I65" s="144"/>
      <c r="J65" s="144"/>
      <c r="K65" s="144"/>
      <c r="L65" s="51"/>
      <c r="S65" s="34"/>
      <c r="T65" s="34"/>
      <c r="U65" s="34"/>
      <c r="V65" s="34"/>
      <c r="W65" s="34"/>
      <c r="X65" s="34"/>
      <c r="Y65" s="34"/>
      <c r="Z65" s="34"/>
      <c r="AA65" s="34"/>
      <c r="AB65" s="34"/>
      <c r="AC65" s="34"/>
      <c r="AD65" s="34"/>
      <c r="AE65" s="34"/>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34"/>
      <c r="B76" s="39"/>
      <c r="C76" s="34"/>
      <c r="D76" s="140" t="s">
        <v>48</v>
      </c>
      <c r="E76" s="141"/>
      <c r="F76" s="142" t="s">
        <v>49</v>
      </c>
      <c r="G76" s="140" t="s">
        <v>48</v>
      </c>
      <c r="H76" s="141"/>
      <c r="I76" s="141"/>
      <c r="J76" s="143" t="s">
        <v>49</v>
      </c>
      <c r="K76" s="141"/>
      <c r="L76" s="51"/>
      <c r="S76" s="34"/>
      <c r="T76" s="34"/>
      <c r="U76" s="34"/>
      <c r="V76" s="34"/>
      <c r="W76" s="34"/>
      <c r="X76" s="34"/>
      <c r="Y76" s="34"/>
      <c r="Z76" s="34"/>
      <c r="AA76" s="34"/>
      <c r="AB76" s="34"/>
      <c r="AC76" s="34"/>
      <c r="AD76" s="34"/>
      <c r="AE76" s="34"/>
    </row>
    <row r="77" spans="1:31" s="2" customFormat="1" ht="14.45" customHeight="1" x14ac:dyDescent="0.2">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5" customHeight="1" x14ac:dyDescent="0.2">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x14ac:dyDescent="0.2">
      <c r="A82" s="34"/>
      <c r="B82" s="35"/>
      <c r="C82" s="23" t="s">
        <v>158</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x14ac:dyDescent="0.2">
      <c r="A85" s="34"/>
      <c r="B85" s="35"/>
      <c r="C85" s="36"/>
      <c r="D85" s="36"/>
      <c r="E85" s="309" t="str">
        <f>E7</f>
        <v>16 -Oprava trati v úseku Praha Smíchov - Beroun Závodí</v>
      </c>
      <c r="F85" s="310"/>
      <c r="G85" s="310"/>
      <c r="H85" s="310"/>
      <c r="I85" s="36"/>
      <c r="J85" s="36"/>
      <c r="K85" s="36"/>
      <c r="L85" s="51"/>
      <c r="S85" s="34"/>
      <c r="T85" s="34"/>
      <c r="U85" s="34"/>
      <c r="V85" s="34"/>
      <c r="W85" s="34"/>
      <c r="X85" s="34"/>
      <c r="Y85" s="34"/>
      <c r="Z85" s="34"/>
      <c r="AA85" s="34"/>
      <c r="AB85" s="34"/>
      <c r="AC85" s="34"/>
      <c r="AD85" s="34"/>
      <c r="AE85" s="34"/>
    </row>
    <row r="86" spans="1:31" s="1" customFormat="1" ht="12" customHeight="1" x14ac:dyDescent="0.2">
      <c r="B86" s="21"/>
      <c r="C86" s="29" t="s">
        <v>156</v>
      </c>
      <c r="D86" s="22"/>
      <c r="E86" s="22"/>
      <c r="F86" s="22"/>
      <c r="G86" s="22"/>
      <c r="H86" s="22"/>
      <c r="I86" s="22"/>
      <c r="J86" s="22"/>
      <c r="K86" s="22"/>
      <c r="L86" s="20"/>
    </row>
    <row r="87" spans="1:31" s="2" customFormat="1" ht="16.5" customHeight="1" x14ac:dyDescent="0.2">
      <c r="A87" s="34"/>
      <c r="B87" s="35"/>
      <c r="C87" s="36"/>
      <c r="D87" s="36"/>
      <c r="E87" s="309" t="s">
        <v>485</v>
      </c>
      <c r="F87" s="308"/>
      <c r="G87" s="308"/>
      <c r="H87" s="308"/>
      <c r="I87" s="36"/>
      <c r="J87" s="36"/>
      <c r="K87" s="36"/>
      <c r="L87" s="51"/>
      <c r="S87" s="34"/>
      <c r="T87" s="34"/>
      <c r="U87" s="34"/>
      <c r="V87" s="34"/>
      <c r="W87" s="34"/>
      <c r="X87" s="34"/>
      <c r="Y87" s="34"/>
      <c r="Z87" s="34"/>
      <c r="AA87" s="34"/>
      <c r="AB87" s="34"/>
      <c r="AC87" s="34"/>
      <c r="AD87" s="34"/>
      <c r="AE87" s="34"/>
    </row>
    <row r="88" spans="1:31" s="2" customFormat="1" ht="12" customHeight="1" x14ac:dyDescent="0.2">
      <c r="A88" s="34"/>
      <c r="B88" s="35"/>
      <c r="C88" s="29" t="s">
        <v>486</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x14ac:dyDescent="0.2">
      <c r="A89" s="34"/>
      <c r="B89" s="35"/>
      <c r="C89" s="36"/>
      <c r="D89" s="36"/>
      <c r="E89" s="270" t="str">
        <f>E11</f>
        <v>02 - Oprava P2223</v>
      </c>
      <c r="F89" s="308"/>
      <c r="G89" s="308"/>
      <c r="H89" s="308"/>
      <c r="I89" s="36"/>
      <c r="J89" s="36"/>
      <c r="K89" s="36"/>
      <c r="L89" s="51"/>
      <c r="S89" s="34"/>
      <c r="T89" s="34"/>
      <c r="U89" s="34"/>
      <c r="V89" s="34"/>
      <c r="W89" s="34"/>
      <c r="X89" s="34"/>
      <c r="Y89" s="34"/>
      <c r="Z89" s="34"/>
      <c r="AA89" s="34"/>
      <c r="AB89" s="34"/>
      <c r="AC89" s="34"/>
      <c r="AD89" s="34"/>
      <c r="AE89" s="34"/>
    </row>
    <row r="90" spans="1:31" s="2" customFormat="1" ht="6.95"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x14ac:dyDescent="0.2">
      <c r="A91" s="34"/>
      <c r="B91" s="35"/>
      <c r="C91" s="29" t="s">
        <v>20</v>
      </c>
      <c r="D91" s="36"/>
      <c r="E91" s="36"/>
      <c r="F91" s="27" t="str">
        <f>F14</f>
        <v xml:space="preserve"> </v>
      </c>
      <c r="G91" s="36"/>
      <c r="H91" s="36"/>
      <c r="I91" s="29" t="s">
        <v>22</v>
      </c>
      <c r="J91" s="66" t="str">
        <f>IF(J14="","",J14)</f>
        <v>4. 4. 2022</v>
      </c>
      <c r="K91" s="36"/>
      <c r="L91" s="51"/>
      <c r="S91" s="34"/>
      <c r="T91" s="34"/>
      <c r="U91" s="34"/>
      <c r="V91" s="34"/>
      <c r="W91" s="34"/>
      <c r="X91" s="34"/>
      <c r="Y91" s="34"/>
      <c r="Z91" s="34"/>
      <c r="AA91" s="34"/>
      <c r="AB91" s="34"/>
      <c r="AC91" s="34"/>
      <c r="AD91" s="34"/>
      <c r="AE91" s="34"/>
    </row>
    <row r="92" spans="1:31" s="2" customFormat="1" ht="6.95" customHeight="1" x14ac:dyDescent="0.2">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x14ac:dyDescent="0.2">
      <c r="A93" s="34"/>
      <c r="B93" s="35"/>
      <c r="C93" s="29" t="s">
        <v>24</v>
      </c>
      <c r="D93" s="36"/>
      <c r="E93" s="36"/>
      <c r="F93" s="27" t="str">
        <f>E17</f>
        <v xml:space="preserve"> </v>
      </c>
      <c r="G93" s="36"/>
      <c r="H93" s="36"/>
      <c r="I93" s="29" t="s">
        <v>29</v>
      </c>
      <c r="J93" s="32" t="str">
        <f>E23</f>
        <v xml:space="preserve"> </v>
      </c>
      <c r="K93" s="36"/>
      <c r="L93" s="51"/>
      <c r="S93" s="34"/>
      <c r="T93" s="34"/>
      <c r="U93" s="34"/>
      <c r="V93" s="34"/>
      <c r="W93" s="34"/>
      <c r="X93" s="34"/>
      <c r="Y93" s="34"/>
      <c r="Z93" s="34"/>
      <c r="AA93" s="34"/>
      <c r="AB93" s="34"/>
      <c r="AC93" s="34"/>
      <c r="AD93" s="34"/>
      <c r="AE93" s="34"/>
    </row>
    <row r="94" spans="1:31" s="2" customFormat="1" ht="15.2" customHeight="1" x14ac:dyDescent="0.2">
      <c r="A94" s="34"/>
      <c r="B94" s="35"/>
      <c r="C94" s="29" t="s">
        <v>27</v>
      </c>
      <c r="D94" s="36"/>
      <c r="E94" s="36"/>
      <c r="F94" s="27" t="str">
        <f>IF(E20="","",E20)</f>
        <v>Vyplň údaj</v>
      </c>
      <c r="G94" s="36"/>
      <c r="H94" s="36"/>
      <c r="I94" s="29" t="s">
        <v>31</v>
      </c>
      <c r="J94" s="32" t="str">
        <f>E26</f>
        <v xml:space="preserve"> </v>
      </c>
      <c r="K94" s="36"/>
      <c r="L94" s="51"/>
      <c r="S94" s="34"/>
      <c r="T94" s="34"/>
      <c r="U94" s="34"/>
      <c r="V94" s="34"/>
      <c r="W94" s="34"/>
      <c r="X94" s="34"/>
      <c r="Y94" s="34"/>
      <c r="Z94" s="34"/>
      <c r="AA94" s="34"/>
      <c r="AB94" s="34"/>
      <c r="AC94" s="34"/>
      <c r="AD94" s="34"/>
      <c r="AE94" s="34"/>
    </row>
    <row r="95" spans="1:31" s="2" customFormat="1" ht="10.35"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x14ac:dyDescent="0.2">
      <c r="A96" s="34"/>
      <c r="B96" s="35"/>
      <c r="C96" s="149" t="s">
        <v>159</v>
      </c>
      <c r="D96" s="150"/>
      <c r="E96" s="150"/>
      <c r="F96" s="150"/>
      <c r="G96" s="150"/>
      <c r="H96" s="150"/>
      <c r="I96" s="150"/>
      <c r="J96" s="151" t="s">
        <v>160</v>
      </c>
      <c r="K96" s="150"/>
      <c r="L96" s="51"/>
      <c r="S96" s="34"/>
      <c r="T96" s="34"/>
      <c r="U96" s="34"/>
      <c r="V96" s="34"/>
      <c r="W96" s="34"/>
      <c r="X96" s="34"/>
      <c r="Y96" s="34"/>
      <c r="Z96" s="34"/>
      <c r="AA96" s="34"/>
      <c r="AB96" s="34"/>
      <c r="AC96" s="34"/>
      <c r="AD96" s="34"/>
      <c r="AE96" s="34"/>
    </row>
    <row r="97" spans="1:47" s="2" customFormat="1" ht="10.35" customHeight="1" x14ac:dyDescent="0.2">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x14ac:dyDescent="0.2">
      <c r="A98" s="34"/>
      <c r="B98" s="35"/>
      <c r="C98" s="152" t="s">
        <v>161</v>
      </c>
      <c r="D98" s="36"/>
      <c r="E98" s="36"/>
      <c r="F98" s="36"/>
      <c r="G98" s="36"/>
      <c r="H98" s="36"/>
      <c r="I98" s="36"/>
      <c r="J98" s="84">
        <f>J123</f>
        <v>0</v>
      </c>
      <c r="K98" s="36"/>
      <c r="L98" s="51"/>
      <c r="S98" s="34"/>
      <c r="T98" s="34"/>
      <c r="U98" s="34"/>
      <c r="V98" s="34"/>
      <c r="W98" s="34"/>
      <c r="X98" s="34"/>
      <c r="Y98" s="34"/>
      <c r="Z98" s="34"/>
      <c r="AA98" s="34"/>
      <c r="AB98" s="34"/>
      <c r="AC98" s="34"/>
      <c r="AD98" s="34"/>
      <c r="AE98" s="34"/>
      <c r="AU98" s="17" t="s">
        <v>162</v>
      </c>
    </row>
    <row r="99" spans="1:47" s="9" customFormat="1" ht="24.95" customHeight="1" x14ac:dyDescent="0.2">
      <c r="B99" s="153"/>
      <c r="C99" s="154"/>
      <c r="D99" s="155" t="s">
        <v>163</v>
      </c>
      <c r="E99" s="156"/>
      <c r="F99" s="156"/>
      <c r="G99" s="156"/>
      <c r="H99" s="156"/>
      <c r="I99" s="156"/>
      <c r="J99" s="157">
        <f>J124</f>
        <v>0</v>
      </c>
      <c r="K99" s="154"/>
      <c r="L99" s="158"/>
    </row>
    <row r="100" spans="1:47" s="10" customFormat="1" ht="19.899999999999999" customHeight="1" x14ac:dyDescent="0.2">
      <c r="B100" s="159"/>
      <c r="C100" s="104"/>
      <c r="D100" s="160" t="s">
        <v>164</v>
      </c>
      <c r="E100" s="161"/>
      <c r="F100" s="161"/>
      <c r="G100" s="161"/>
      <c r="H100" s="161"/>
      <c r="I100" s="161"/>
      <c r="J100" s="162">
        <f>J125</f>
        <v>0</v>
      </c>
      <c r="K100" s="104"/>
      <c r="L100" s="163"/>
    </row>
    <row r="101" spans="1:47" s="9" customFormat="1" ht="24.95" customHeight="1" x14ac:dyDescent="0.2">
      <c r="B101" s="153"/>
      <c r="C101" s="154"/>
      <c r="D101" s="155" t="s">
        <v>165</v>
      </c>
      <c r="E101" s="156"/>
      <c r="F101" s="156"/>
      <c r="G101" s="156"/>
      <c r="H101" s="156"/>
      <c r="I101" s="156"/>
      <c r="J101" s="157">
        <f>J147</f>
        <v>0</v>
      </c>
      <c r="K101" s="154"/>
      <c r="L101" s="158"/>
    </row>
    <row r="102" spans="1:47" s="2" customFormat="1" ht="21.75" customHeight="1" x14ac:dyDescent="0.2">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47" s="2" customFormat="1" ht="6.95" customHeight="1" x14ac:dyDescent="0.2">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7" spans="1:47" s="2" customFormat="1" ht="6.95" customHeight="1" x14ac:dyDescent="0.2">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47" s="2" customFormat="1" ht="24.95" customHeight="1" x14ac:dyDescent="0.2">
      <c r="A108" s="34"/>
      <c r="B108" s="35"/>
      <c r="C108" s="23" t="s">
        <v>166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47" s="2" customFormat="1" ht="6.95" customHeight="1" x14ac:dyDescent="0.2">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47" s="2" customFormat="1" ht="12" customHeight="1" x14ac:dyDescent="0.2">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16.5" customHeight="1" x14ac:dyDescent="0.2">
      <c r="A111" s="34"/>
      <c r="B111" s="35"/>
      <c r="C111" s="36"/>
      <c r="D111" s="36"/>
      <c r="E111" s="309" t="str">
        <f>E7</f>
        <v>16 -Oprava trati v úseku Praha Smíchov - Beroun Závodí</v>
      </c>
      <c r="F111" s="310"/>
      <c r="G111" s="310"/>
      <c r="H111" s="310"/>
      <c r="I111" s="36"/>
      <c r="J111" s="36"/>
      <c r="K111" s="36"/>
      <c r="L111" s="51"/>
      <c r="S111" s="34"/>
      <c r="T111" s="34"/>
      <c r="U111" s="34"/>
      <c r="V111" s="34"/>
      <c r="W111" s="34"/>
      <c r="X111" s="34"/>
      <c r="Y111" s="34"/>
      <c r="Z111" s="34"/>
      <c r="AA111" s="34"/>
      <c r="AB111" s="34"/>
      <c r="AC111" s="34"/>
      <c r="AD111" s="34"/>
      <c r="AE111" s="34"/>
    </row>
    <row r="112" spans="1:47" s="1" customFormat="1" ht="12" customHeight="1" x14ac:dyDescent="0.2">
      <c r="B112" s="21"/>
      <c r="C112" s="29" t="s">
        <v>156</v>
      </c>
      <c r="D112" s="22"/>
      <c r="E112" s="22"/>
      <c r="F112" s="22"/>
      <c r="G112" s="22"/>
      <c r="H112" s="22"/>
      <c r="I112" s="22"/>
      <c r="J112" s="22"/>
      <c r="K112" s="22"/>
      <c r="L112" s="20"/>
    </row>
    <row r="113" spans="1:65" s="2" customFormat="1" ht="16.5" customHeight="1" x14ac:dyDescent="0.2">
      <c r="A113" s="34"/>
      <c r="B113" s="35"/>
      <c r="C113" s="36"/>
      <c r="D113" s="36"/>
      <c r="E113" s="309" t="s">
        <v>485</v>
      </c>
      <c r="F113" s="308"/>
      <c r="G113" s="308"/>
      <c r="H113" s="308"/>
      <c r="I113" s="36"/>
      <c r="J113" s="36"/>
      <c r="K113" s="36"/>
      <c r="L113" s="51"/>
      <c r="S113" s="34"/>
      <c r="T113" s="34"/>
      <c r="U113" s="34"/>
      <c r="V113" s="34"/>
      <c r="W113" s="34"/>
      <c r="X113" s="34"/>
      <c r="Y113" s="34"/>
      <c r="Z113" s="34"/>
      <c r="AA113" s="34"/>
      <c r="AB113" s="34"/>
      <c r="AC113" s="34"/>
      <c r="AD113" s="34"/>
      <c r="AE113" s="34"/>
    </row>
    <row r="114" spans="1:65" s="2" customFormat="1" ht="12" customHeight="1" x14ac:dyDescent="0.2">
      <c r="A114" s="34"/>
      <c r="B114" s="35"/>
      <c r="C114" s="29" t="s">
        <v>486</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6.5" customHeight="1" x14ac:dyDescent="0.2">
      <c r="A115" s="34"/>
      <c r="B115" s="35"/>
      <c r="C115" s="36"/>
      <c r="D115" s="36"/>
      <c r="E115" s="270" t="str">
        <f>E11</f>
        <v>02 - Oprava P2223</v>
      </c>
      <c r="F115" s="308"/>
      <c r="G115" s="308"/>
      <c r="H115" s="308"/>
      <c r="I115" s="36"/>
      <c r="J115" s="36"/>
      <c r="K115" s="36"/>
      <c r="L115" s="51"/>
      <c r="S115" s="34"/>
      <c r="T115" s="34"/>
      <c r="U115" s="34"/>
      <c r="V115" s="34"/>
      <c r="W115" s="34"/>
      <c r="X115" s="34"/>
      <c r="Y115" s="34"/>
      <c r="Z115" s="34"/>
      <c r="AA115" s="34"/>
      <c r="AB115" s="34"/>
      <c r="AC115" s="34"/>
      <c r="AD115" s="34"/>
      <c r="AE115" s="34"/>
    </row>
    <row r="116" spans="1:65" s="2" customFormat="1" ht="6.95" customHeight="1" x14ac:dyDescent="0.2">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2" customHeight="1" x14ac:dyDescent="0.2">
      <c r="A117" s="34"/>
      <c r="B117" s="35"/>
      <c r="C117" s="29" t="s">
        <v>20</v>
      </c>
      <c r="D117" s="36"/>
      <c r="E117" s="36"/>
      <c r="F117" s="27" t="str">
        <f>F14</f>
        <v xml:space="preserve"> </v>
      </c>
      <c r="G117" s="36"/>
      <c r="H117" s="36"/>
      <c r="I117" s="29" t="s">
        <v>22</v>
      </c>
      <c r="J117" s="66" t="str">
        <f>IF(J14="","",J14)</f>
        <v>4. 4. 2022</v>
      </c>
      <c r="K117" s="36"/>
      <c r="L117" s="51"/>
      <c r="S117" s="34"/>
      <c r="T117" s="34"/>
      <c r="U117" s="34"/>
      <c r="V117" s="34"/>
      <c r="W117" s="34"/>
      <c r="X117" s="34"/>
      <c r="Y117" s="34"/>
      <c r="Z117" s="34"/>
      <c r="AA117" s="34"/>
      <c r="AB117" s="34"/>
      <c r="AC117" s="34"/>
      <c r="AD117" s="34"/>
      <c r="AE117" s="34"/>
    </row>
    <row r="118" spans="1:65" s="2" customFormat="1" ht="6.95" customHeight="1" x14ac:dyDescent="0.2">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5.2" customHeight="1" x14ac:dyDescent="0.2">
      <c r="A119" s="34"/>
      <c r="B119" s="35"/>
      <c r="C119" s="29" t="s">
        <v>24</v>
      </c>
      <c r="D119" s="36"/>
      <c r="E119" s="36"/>
      <c r="F119" s="27" t="str">
        <f>E17</f>
        <v xml:space="preserve"> </v>
      </c>
      <c r="G119" s="36"/>
      <c r="H119" s="36"/>
      <c r="I119" s="29" t="s">
        <v>29</v>
      </c>
      <c r="J119" s="32" t="str">
        <f>E23</f>
        <v xml:space="preserve"> </v>
      </c>
      <c r="K119" s="36"/>
      <c r="L119" s="51"/>
      <c r="S119" s="34"/>
      <c r="T119" s="34"/>
      <c r="U119" s="34"/>
      <c r="V119" s="34"/>
      <c r="W119" s="34"/>
      <c r="X119" s="34"/>
      <c r="Y119" s="34"/>
      <c r="Z119" s="34"/>
      <c r="AA119" s="34"/>
      <c r="AB119" s="34"/>
      <c r="AC119" s="34"/>
      <c r="AD119" s="34"/>
      <c r="AE119" s="34"/>
    </row>
    <row r="120" spans="1:65" s="2" customFormat="1" ht="15.2" customHeight="1" x14ac:dyDescent="0.2">
      <c r="A120" s="34"/>
      <c r="B120" s="35"/>
      <c r="C120" s="29" t="s">
        <v>27</v>
      </c>
      <c r="D120" s="36"/>
      <c r="E120" s="36"/>
      <c r="F120" s="27" t="str">
        <f>IF(E20="","",E20)</f>
        <v>Vyplň údaj</v>
      </c>
      <c r="G120" s="36"/>
      <c r="H120" s="36"/>
      <c r="I120" s="29" t="s">
        <v>31</v>
      </c>
      <c r="J120" s="32" t="str">
        <f>E26</f>
        <v xml:space="preserve"> </v>
      </c>
      <c r="K120" s="36"/>
      <c r="L120" s="51"/>
      <c r="S120" s="34"/>
      <c r="T120" s="34"/>
      <c r="U120" s="34"/>
      <c r="V120" s="34"/>
      <c r="W120" s="34"/>
      <c r="X120" s="34"/>
      <c r="Y120" s="34"/>
      <c r="Z120" s="34"/>
      <c r="AA120" s="34"/>
      <c r="AB120" s="34"/>
      <c r="AC120" s="34"/>
      <c r="AD120" s="34"/>
      <c r="AE120" s="34"/>
    </row>
    <row r="121" spans="1:65" s="2" customFormat="1" ht="10.35" customHeight="1" x14ac:dyDescent="0.2">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11" customFormat="1" ht="29.25" customHeight="1" x14ac:dyDescent="0.2">
      <c r="A122" s="164"/>
      <c r="B122" s="165"/>
      <c r="C122" s="166" t="s">
        <v>167</v>
      </c>
      <c r="D122" s="167" t="s">
        <v>58</v>
      </c>
      <c r="E122" s="167" t="s">
        <v>54</v>
      </c>
      <c r="F122" s="167" t="s">
        <v>55</v>
      </c>
      <c r="G122" s="167" t="s">
        <v>168</v>
      </c>
      <c r="H122" s="167" t="s">
        <v>169</v>
      </c>
      <c r="I122" s="167" t="s">
        <v>170</v>
      </c>
      <c r="J122" s="167" t="s">
        <v>160</v>
      </c>
      <c r="K122" s="168" t="s">
        <v>171</v>
      </c>
      <c r="L122" s="169"/>
      <c r="M122" s="75" t="s">
        <v>1</v>
      </c>
      <c r="N122" s="76" t="s">
        <v>37</v>
      </c>
      <c r="O122" s="76" t="s">
        <v>172</v>
      </c>
      <c r="P122" s="76" t="s">
        <v>173</v>
      </c>
      <c r="Q122" s="76" t="s">
        <v>174</v>
      </c>
      <c r="R122" s="76" t="s">
        <v>175</v>
      </c>
      <c r="S122" s="76" t="s">
        <v>176</v>
      </c>
      <c r="T122" s="77" t="s">
        <v>177</v>
      </c>
      <c r="U122" s="164"/>
      <c r="V122" s="164"/>
      <c r="W122" s="164"/>
      <c r="X122" s="164"/>
      <c r="Y122" s="164"/>
      <c r="Z122" s="164"/>
      <c r="AA122" s="164"/>
      <c r="AB122" s="164"/>
      <c r="AC122" s="164"/>
      <c r="AD122" s="164"/>
      <c r="AE122" s="164"/>
    </row>
    <row r="123" spans="1:65" s="2" customFormat="1" ht="22.9" customHeight="1" x14ac:dyDescent="0.25">
      <c r="A123" s="34"/>
      <c r="B123" s="35"/>
      <c r="C123" s="82" t="s">
        <v>178</v>
      </c>
      <c r="D123" s="36"/>
      <c r="E123" s="36"/>
      <c r="F123" s="36"/>
      <c r="G123" s="36"/>
      <c r="H123" s="36"/>
      <c r="I123" s="36"/>
      <c r="J123" s="170">
        <f>BK123</f>
        <v>0</v>
      </c>
      <c r="K123" s="36"/>
      <c r="L123" s="39"/>
      <c r="M123" s="78"/>
      <c r="N123" s="171"/>
      <c r="O123" s="79"/>
      <c r="P123" s="172">
        <f>P124+P147</f>
        <v>0</v>
      </c>
      <c r="Q123" s="79"/>
      <c r="R123" s="172">
        <f>R124+R147</f>
        <v>9.1999999999999993</v>
      </c>
      <c r="S123" s="79"/>
      <c r="T123" s="173">
        <f>T124+T147</f>
        <v>0</v>
      </c>
      <c r="U123" s="34"/>
      <c r="V123" s="34"/>
      <c r="W123" s="34"/>
      <c r="X123" s="34"/>
      <c r="Y123" s="34"/>
      <c r="Z123" s="34"/>
      <c r="AA123" s="34"/>
      <c r="AB123" s="34"/>
      <c r="AC123" s="34"/>
      <c r="AD123" s="34"/>
      <c r="AE123" s="34"/>
      <c r="AT123" s="17" t="s">
        <v>72</v>
      </c>
      <c r="AU123" s="17" t="s">
        <v>162</v>
      </c>
      <c r="BK123" s="174">
        <f>BK124+BK147</f>
        <v>0</v>
      </c>
    </row>
    <row r="124" spans="1:65" s="12" customFormat="1" ht="25.9" customHeight="1" x14ac:dyDescent="0.2">
      <c r="B124" s="175"/>
      <c r="C124" s="176"/>
      <c r="D124" s="177" t="s">
        <v>72</v>
      </c>
      <c r="E124" s="178" t="s">
        <v>179</v>
      </c>
      <c r="F124" s="178" t="s">
        <v>180</v>
      </c>
      <c r="G124" s="176"/>
      <c r="H124" s="176"/>
      <c r="I124" s="179"/>
      <c r="J124" s="180">
        <f>BK124</f>
        <v>0</v>
      </c>
      <c r="K124" s="176"/>
      <c r="L124" s="181"/>
      <c r="M124" s="182"/>
      <c r="N124" s="183"/>
      <c r="O124" s="183"/>
      <c r="P124" s="184">
        <f>P125</f>
        <v>0</v>
      </c>
      <c r="Q124" s="183"/>
      <c r="R124" s="184">
        <f>R125</f>
        <v>9.1999999999999993</v>
      </c>
      <c r="S124" s="183"/>
      <c r="T124" s="185">
        <f>T125</f>
        <v>0</v>
      </c>
      <c r="AR124" s="186" t="s">
        <v>81</v>
      </c>
      <c r="AT124" s="187" t="s">
        <v>72</v>
      </c>
      <c r="AU124" s="187" t="s">
        <v>73</v>
      </c>
      <c r="AY124" s="186" t="s">
        <v>181</v>
      </c>
      <c r="BK124" s="188">
        <f>BK125</f>
        <v>0</v>
      </c>
    </row>
    <row r="125" spans="1:65" s="12" customFormat="1" ht="22.9" customHeight="1" x14ac:dyDescent="0.2">
      <c r="B125" s="175"/>
      <c r="C125" s="176"/>
      <c r="D125" s="177" t="s">
        <v>72</v>
      </c>
      <c r="E125" s="189" t="s">
        <v>182</v>
      </c>
      <c r="F125" s="189" t="s">
        <v>183</v>
      </c>
      <c r="G125" s="176"/>
      <c r="H125" s="176"/>
      <c r="I125" s="179"/>
      <c r="J125" s="190">
        <f>BK125</f>
        <v>0</v>
      </c>
      <c r="K125" s="176"/>
      <c r="L125" s="181"/>
      <c r="M125" s="182"/>
      <c r="N125" s="183"/>
      <c r="O125" s="183"/>
      <c r="P125" s="184">
        <f>SUM(P126:P146)</f>
        <v>0</v>
      </c>
      <c r="Q125" s="183"/>
      <c r="R125" s="184">
        <f>SUM(R126:R146)</f>
        <v>9.1999999999999993</v>
      </c>
      <c r="S125" s="183"/>
      <c r="T125" s="185">
        <f>SUM(T126:T146)</f>
        <v>0</v>
      </c>
      <c r="AR125" s="186" t="s">
        <v>81</v>
      </c>
      <c r="AT125" s="187" t="s">
        <v>72</v>
      </c>
      <c r="AU125" s="187" t="s">
        <v>81</v>
      </c>
      <c r="AY125" s="186" t="s">
        <v>181</v>
      </c>
      <c r="BK125" s="188">
        <f>SUM(BK126:BK146)</f>
        <v>0</v>
      </c>
    </row>
    <row r="126" spans="1:65" s="2" customFormat="1" ht="49.15" customHeight="1" x14ac:dyDescent="0.2">
      <c r="A126" s="34"/>
      <c r="B126" s="35"/>
      <c r="C126" s="191" t="s">
        <v>81</v>
      </c>
      <c r="D126" s="191" t="s">
        <v>184</v>
      </c>
      <c r="E126" s="192" t="s">
        <v>580</v>
      </c>
      <c r="F126" s="193" t="s">
        <v>581</v>
      </c>
      <c r="G126" s="194" t="s">
        <v>222</v>
      </c>
      <c r="H126" s="195">
        <v>6</v>
      </c>
      <c r="I126" s="196"/>
      <c r="J126" s="197">
        <f>ROUND(I126*H126,2)</f>
        <v>0</v>
      </c>
      <c r="K126" s="193" t="s">
        <v>188</v>
      </c>
      <c r="L126" s="39"/>
      <c r="M126" s="198" t="s">
        <v>1</v>
      </c>
      <c r="N126" s="199" t="s">
        <v>38</v>
      </c>
      <c r="O126" s="71"/>
      <c r="P126" s="200">
        <f>O126*H126</f>
        <v>0</v>
      </c>
      <c r="Q126" s="200">
        <v>0</v>
      </c>
      <c r="R126" s="200">
        <f>Q126*H126</f>
        <v>0</v>
      </c>
      <c r="S126" s="200">
        <v>0</v>
      </c>
      <c r="T126" s="201">
        <f>S126*H126</f>
        <v>0</v>
      </c>
      <c r="U126" s="34"/>
      <c r="V126" s="34"/>
      <c r="W126" s="34"/>
      <c r="X126" s="34"/>
      <c r="Y126" s="34"/>
      <c r="Z126" s="34"/>
      <c r="AA126" s="34"/>
      <c r="AB126" s="34"/>
      <c r="AC126" s="34"/>
      <c r="AD126" s="34"/>
      <c r="AE126" s="34"/>
      <c r="AR126" s="202" t="s">
        <v>189</v>
      </c>
      <c r="AT126" s="202" t="s">
        <v>184</v>
      </c>
      <c r="AU126" s="202" t="s">
        <v>83</v>
      </c>
      <c r="AY126" s="17" t="s">
        <v>181</v>
      </c>
      <c r="BE126" s="203">
        <f>IF(N126="základní",J126,0)</f>
        <v>0</v>
      </c>
      <c r="BF126" s="203">
        <f>IF(N126="snížená",J126,0)</f>
        <v>0</v>
      </c>
      <c r="BG126" s="203">
        <f>IF(N126="zákl. přenesená",J126,0)</f>
        <v>0</v>
      </c>
      <c r="BH126" s="203">
        <f>IF(N126="sníž. přenesená",J126,0)</f>
        <v>0</v>
      </c>
      <c r="BI126" s="203">
        <f>IF(N126="nulová",J126,0)</f>
        <v>0</v>
      </c>
      <c r="BJ126" s="17" t="s">
        <v>81</v>
      </c>
      <c r="BK126" s="203">
        <f>ROUND(I126*H126,2)</f>
        <v>0</v>
      </c>
      <c r="BL126" s="17" t="s">
        <v>189</v>
      </c>
      <c r="BM126" s="202" t="s">
        <v>582</v>
      </c>
    </row>
    <row r="127" spans="1:65" s="13" customFormat="1" x14ac:dyDescent="0.2">
      <c r="B127" s="204"/>
      <c r="C127" s="205"/>
      <c r="D127" s="206" t="s">
        <v>191</v>
      </c>
      <c r="E127" s="207" t="s">
        <v>1</v>
      </c>
      <c r="F127" s="208" t="s">
        <v>219</v>
      </c>
      <c r="G127" s="205"/>
      <c r="H127" s="209">
        <v>6</v>
      </c>
      <c r="I127" s="210"/>
      <c r="J127" s="205"/>
      <c r="K127" s="205"/>
      <c r="L127" s="211"/>
      <c r="M127" s="212"/>
      <c r="N127" s="213"/>
      <c r="O127" s="213"/>
      <c r="P127" s="213"/>
      <c r="Q127" s="213"/>
      <c r="R127" s="213"/>
      <c r="S127" s="213"/>
      <c r="T127" s="214"/>
      <c r="AT127" s="215" t="s">
        <v>191</v>
      </c>
      <c r="AU127" s="215" t="s">
        <v>83</v>
      </c>
      <c r="AV127" s="13" t="s">
        <v>83</v>
      </c>
      <c r="AW127" s="13" t="s">
        <v>30</v>
      </c>
      <c r="AX127" s="13" t="s">
        <v>73</v>
      </c>
      <c r="AY127" s="215" t="s">
        <v>181</v>
      </c>
    </row>
    <row r="128" spans="1:65" s="14" customFormat="1" x14ac:dyDescent="0.2">
      <c r="B128" s="216"/>
      <c r="C128" s="217"/>
      <c r="D128" s="206" t="s">
        <v>191</v>
      </c>
      <c r="E128" s="218" t="s">
        <v>1</v>
      </c>
      <c r="F128" s="219" t="s">
        <v>193</v>
      </c>
      <c r="G128" s="217"/>
      <c r="H128" s="220">
        <v>6</v>
      </c>
      <c r="I128" s="221"/>
      <c r="J128" s="217"/>
      <c r="K128" s="217"/>
      <c r="L128" s="222"/>
      <c r="M128" s="223"/>
      <c r="N128" s="224"/>
      <c r="O128" s="224"/>
      <c r="P128" s="224"/>
      <c r="Q128" s="224"/>
      <c r="R128" s="224"/>
      <c r="S128" s="224"/>
      <c r="T128" s="225"/>
      <c r="AT128" s="226" t="s">
        <v>191</v>
      </c>
      <c r="AU128" s="226" t="s">
        <v>83</v>
      </c>
      <c r="AV128" s="14" t="s">
        <v>189</v>
      </c>
      <c r="AW128" s="14" t="s">
        <v>30</v>
      </c>
      <c r="AX128" s="14" t="s">
        <v>81</v>
      </c>
      <c r="AY128" s="226" t="s">
        <v>181</v>
      </c>
    </row>
    <row r="129" spans="1:65" s="2" customFormat="1" ht="62.65" customHeight="1" x14ac:dyDescent="0.2">
      <c r="A129" s="34"/>
      <c r="B129" s="35"/>
      <c r="C129" s="191" t="s">
        <v>83</v>
      </c>
      <c r="D129" s="191" t="s">
        <v>184</v>
      </c>
      <c r="E129" s="192" t="s">
        <v>583</v>
      </c>
      <c r="F129" s="193" t="s">
        <v>584</v>
      </c>
      <c r="G129" s="194" t="s">
        <v>222</v>
      </c>
      <c r="H129" s="195">
        <v>6</v>
      </c>
      <c r="I129" s="196"/>
      <c r="J129" s="197">
        <f>ROUND(I129*H129,2)</f>
        <v>0</v>
      </c>
      <c r="K129" s="193" t="s">
        <v>188</v>
      </c>
      <c r="L129" s="39"/>
      <c r="M129" s="198" t="s">
        <v>1</v>
      </c>
      <c r="N129" s="199" t="s">
        <v>38</v>
      </c>
      <c r="O129" s="71"/>
      <c r="P129" s="200">
        <f>O129*H129</f>
        <v>0</v>
      </c>
      <c r="Q129" s="200">
        <v>0</v>
      </c>
      <c r="R129" s="200">
        <f>Q129*H129</f>
        <v>0</v>
      </c>
      <c r="S129" s="200">
        <v>0</v>
      </c>
      <c r="T129" s="201">
        <f>S129*H129</f>
        <v>0</v>
      </c>
      <c r="U129" s="34"/>
      <c r="V129" s="34"/>
      <c r="W129" s="34"/>
      <c r="X129" s="34"/>
      <c r="Y129" s="34"/>
      <c r="Z129" s="34"/>
      <c r="AA129" s="34"/>
      <c r="AB129" s="34"/>
      <c r="AC129" s="34"/>
      <c r="AD129" s="34"/>
      <c r="AE129" s="34"/>
      <c r="AR129" s="202" t="s">
        <v>189</v>
      </c>
      <c r="AT129" s="202" t="s">
        <v>184</v>
      </c>
      <c r="AU129" s="202" t="s">
        <v>83</v>
      </c>
      <c r="AY129" s="17" t="s">
        <v>181</v>
      </c>
      <c r="BE129" s="203">
        <f>IF(N129="základní",J129,0)</f>
        <v>0</v>
      </c>
      <c r="BF129" s="203">
        <f>IF(N129="snížená",J129,0)</f>
        <v>0</v>
      </c>
      <c r="BG129" s="203">
        <f>IF(N129="zákl. přenesená",J129,0)</f>
        <v>0</v>
      </c>
      <c r="BH129" s="203">
        <f>IF(N129="sníž. přenesená",J129,0)</f>
        <v>0</v>
      </c>
      <c r="BI129" s="203">
        <f>IF(N129="nulová",J129,0)</f>
        <v>0</v>
      </c>
      <c r="BJ129" s="17" t="s">
        <v>81</v>
      </c>
      <c r="BK129" s="203">
        <f>ROUND(I129*H129,2)</f>
        <v>0</v>
      </c>
      <c r="BL129" s="17" t="s">
        <v>189</v>
      </c>
      <c r="BM129" s="202" t="s">
        <v>585</v>
      </c>
    </row>
    <row r="130" spans="1:65" s="13" customFormat="1" x14ac:dyDescent="0.2">
      <c r="B130" s="204"/>
      <c r="C130" s="205"/>
      <c r="D130" s="206" t="s">
        <v>191</v>
      </c>
      <c r="E130" s="207" t="s">
        <v>1</v>
      </c>
      <c r="F130" s="208" t="s">
        <v>219</v>
      </c>
      <c r="G130" s="205"/>
      <c r="H130" s="209">
        <v>6</v>
      </c>
      <c r="I130" s="210"/>
      <c r="J130" s="205"/>
      <c r="K130" s="205"/>
      <c r="L130" s="211"/>
      <c r="M130" s="212"/>
      <c r="N130" s="213"/>
      <c r="O130" s="213"/>
      <c r="P130" s="213"/>
      <c r="Q130" s="213"/>
      <c r="R130" s="213"/>
      <c r="S130" s="213"/>
      <c r="T130" s="214"/>
      <c r="AT130" s="215" t="s">
        <v>191</v>
      </c>
      <c r="AU130" s="215" t="s">
        <v>83</v>
      </c>
      <c r="AV130" s="13" t="s">
        <v>83</v>
      </c>
      <c r="AW130" s="13" t="s">
        <v>30</v>
      </c>
      <c r="AX130" s="13" t="s">
        <v>73</v>
      </c>
      <c r="AY130" s="215" t="s">
        <v>181</v>
      </c>
    </row>
    <row r="131" spans="1:65" s="14" customFormat="1" x14ac:dyDescent="0.2">
      <c r="B131" s="216"/>
      <c r="C131" s="217"/>
      <c r="D131" s="206" t="s">
        <v>191</v>
      </c>
      <c r="E131" s="218" t="s">
        <v>1</v>
      </c>
      <c r="F131" s="219" t="s">
        <v>193</v>
      </c>
      <c r="G131" s="217"/>
      <c r="H131" s="220">
        <v>6</v>
      </c>
      <c r="I131" s="221"/>
      <c r="J131" s="217"/>
      <c r="K131" s="217"/>
      <c r="L131" s="222"/>
      <c r="M131" s="223"/>
      <c r="N131" s="224"/>
      <c r="O131" s="224"/>
      <c r="P131" s="224"/>
      <c r="Q131" s="224"/>
      <c r="R131" s="224"/>
      <c r="S131" s="224"/>
      <c r="T131" s="225"/>
      <c r="AT131" s="226" t="s">
        <v>191</v>
      </c>
      <c r="AU131" s="226" t="s">
        <v>83</v>
      </c>
      <c r="AV131" s="14" t="s">
        <v>189</v>
      </c>
      <c r="AW131" s="14" t="s">
        <v>30</v>
      </c>
      <c r="AX131" s="14" t="s">
        <v>81</v>
      </c>
      <c r="AY131" s="226" t="s">
        <v>181</v>
      </c>
    </row>
    <row r="132" spans="1:65" s="2" customFormat="1" ht="21.75" customHeight="1" x14ac:dyDescent="0.2">
      <c r="A132" s="34"/>
      <c r="B132" s="35"/>
      <c r="C132" s="227" t="s">
        <v>198</v>
      </c>
      <c r="D132" s="227" t="s">
        <v>212</v>
      </c>
      <c r="E132" s="228" t="s">
        <v>533</v>
      </c>
      <c r="F132" s="229" t="s">
        <v>534</v>
      </c>
      <c r="G132" s="230" t="s">
        <v>215</v>
      </c>
      <c r="H132" s="231">
        <v>6.9</v>
      </c>
      <c r="I132" s="232"/>
      <c r="J132" s="233">
        <f>ROUND(I132*H132,2)</f>
        <v>0</v>
      </c>
      <c r="K132" s="229" t="s">
        <v>188</v>
      </c>
      <c r="L132" s="234"/>
      <c r="M132" s="235" t="s">
        <v>1</v>
      </c>
      <c r="N132" s="236" t="s">
        <v>38</v>
      </c>
      <c r="O132" s="71"/>
      <c r="P132" s="200">
        <f>O132*H132</f>
        <v>0</v>
      </c>
      <c r="Q132" s="200">
        <v>1</v>
      </c>
      <c r="R132" s="200">
        <f>Q132*H132</f>
        <v>6.9</v>
      </c>
      <c r="S132" s="200">
        <v>0</v>
      </c>
      <c r="T132" s="201">
        <f>S132*H132</f>
        <v>0</v>
      </c>
      <c r="U132" s="34"/>
      <c r="V132" s="34"/>
      <c r="W132" s="34"/>
      <c r="X132" s="34"/>
      <c r="Y132" s="34"/>
      <c r="Z132" s="34"/>
      <c r="AA132" s="34"/>
      <c r="AB132" s="34"/>
      <c r="AC132" s="34"/>
      <c r="AD132" s="34"/>
      <c r="AE132" s="34"/>
      <c r="AR132" s="202" t="s">
        <v>216</v>
      </c>
      <c r="AT132" s="202" t="s">
        <v>212</v>
      </c>
      <c r="AU132" s="202" t="s">
        <v>83</v>
      </c>
      <c r="AY132" s="17" t="s">
        <v>181</v>
      </c>
      <c r="BE132" s="203">
        <f>IF(N132="základní",J132,0)</f>
        <v>0</v>
      </c>
      <c r="BF132" s="203">
        <f>IF(N132="snížená",J132,0)</f>
        <v>0</v>
      </c>
      <c r="BG132" s="203">
        <f>IF(N132="zákl. přenesená",J132,0)</f>
        <v>0</v>
      </c>
      <c r="BH132" s="203">
        <f>IF(N132="sníž. přenesená",J132,0)</f>
        <v>0</v>
      </c>
      <c r="BI132" s="203">
        <f>IF(N132="nulová",J132,0)</f>
        <v>0</v>
      </c>
      <c r="BJ132" s="17" t="s">
        <v>81</v>
      </c>
      <c r="BK132" s="203">
        <f>ROUND(I132*H132,2)</f>
        <v>0</v>
      </c>
      <c r="BL132" s="17" t="s">
        <v>189</v>
      </c>
      <c r="BM132" s="202" t="s">
        <v>586</v>
      </c>
    </row>
    <row r="133" spans="1:65" s="13" customFormat="1" x14ac:dyDescent="0.2">
      <c r="B133" s="204"/>
      <c r="C133" s="205"/>
      <c r="D133" s="206" t="s">
        <v>191</v>
      </c>
      <c r="E133" s="207" t="s">
        <v>1</v>
      </c>
      <c r="F133" s="208" t="s">
        <v>587</v>
      </c>
      <c r="G133" s="205"/>
      <c r="H133" s="209">
        <v>6.9</v>
      </c>
      <c r="I133" s="210"/>
      <c r="J133" s="205"/>
      <c r="K133" s="205"/>
      <c r="L133" s="211"/>
      <c r="M133" s="212"/>
      <c r="N133" s="213"/>
      <c r="O133" s="213"/>
      <c r="P133" s="213"/>
      <c r="Q133" s="213"/>
      <c r="R133" s="213"/>
      <c r="S133" s="213"/>
      <c r="T133" s="214"/>
      <c r="AT133" s="215" t="s">
        <v>191</v>
      </c>
      <c r="AU133" s="215" t="s">
        <v>83</v>
      </c>
      <c r="AV133" s="13" t="s">
        <v>83</v>
      </c>
      <c r="AW133" s="13" t="s">
        <v>30</v>
      </c>
      <c r="AX133" s="13" t="s">
        <v>73</v>
      </c>
      <c r="AY133" s="215" t="s">
        <v>181</v>
      </c>
    </row>
    <row r="134" spans="1:65" s="14" customFormat="1" x14ac:dyDescent="0.2">
      <c r="B134" s="216"/>
      <c r="C134" s="217"/>
      <c r="D134" s="206" t="s">
        <v>191</v>
      </c>
      <c r="E134" s="218" t="s">
        <v>1</v>
      </c>
      <c r="F134" s="219" t="s">
        <v>193</v>
      </c>
      <c r="G134" s="217"/>
      <c r="H134" s="220">
        <v>6.9</v>
      </c>
      <c r="I134" s="221"/>
      <c r="J134" s="217"/>
      <c r="K134" s="217"/>
      <c r="L134" s="222"/>
      <c r="M134" s="223"/>
      <c r="N134" s="224"/>
      <c r="O134" s="224"/>
      <c r="P134" s="224"/>
      <c r="Q134" s="224"/>
      <c r="R134" s="224"/>
      <c r="S134" s="224"/>
      <c r="T134" s="225"/>
      <c r="AT134" s="226" t="s">
        <v>191</v>
      </c>
      <c r="AU134" s="226" t="s">
        <v>83</v>
      </c>
      <c r="AV134" s="14" t="s">
        <v>189</v>
      </c>
      <c r="AW134" s="14" t="s">
        <v>30</v>
      </c>
      <c r="AX134" s="14" t="s">
        <v>81</v>
      </c>
      <c r="AY134" s="226" t="s">
        <v>181</v>
      </c>
    </row>
    <row r="135" spans="1:65" s="2" customFormat="1" ht="24.2" customHeight="1" x14ac:dyDescent="0.2">
      <c r="A135" s="34"/>
      <c r="B135" s="35"/>
      <c r="C135" s="227" t="s">
        <v>189</v>
      </c>
      <c r="D135" s="227" t="s">
        <v>212</v>
      </c>
      <c r="E135" s="228" t="s">
        <v>436</v>
      </c>
      <c r="F135" s="229" t="s">
        <v>437</v>
      </c>
      <c r="G135" s="230" t="s">
        <v>215</v>
      </c>
      <c r="H135" s="231">
        <v>2.2999999999999998</v>
      </c>
      <c r="I135" s="232"/>
      <c r="J135" s="233">
        <f>ROUND(I135*H135,2)</f>
        <v>0</v>
      </c>
      <c r="K135" s="229" t="s">
        <v>188</v>
      </c>
      <c r="L135" s="234"/>
      <c r="M135" s="235" t="s">
        <v>1</v>
      </c>
      <c r="N135" s="236" t="s">
        <v>38</v>
      </c>
      <c r="O135" s="71"/>
      <c r="P135" s="200">
        <f>O135*H135</f>
        <v>0</v>
      </c>
      <c r="Q135" s="200">
        <v>1</v>
      </c>
      <c r="R135" s="200">
        <f>Q135*H135</f>
        <v>2.2999999999999998</v>
      </c>
      <c r="S135" s="200">
        <v>0</v>
      </c>
      <c r="T135" s="201">
        <f>S135*H135</f>
        <v>0</v>
      </c>
      <c r="U135" s="34"/>
      <c r="V135" s="34"/>
      <c r="W135" s="34"/>
      <c r="X135" s="34"/>
      <c r="Y135" s="34"/>
      <c r="Z135" s="34"/>
      <c r="AA135" s="34"/>
      <c r="AB135" s="34"/>
      <c r="AC135" s="34"/>
      <c r="AD135" s="34"/>
      <c r="AE135" s="34"/>
      <c r="AR135" s="202" t="s">
        <v>216</v>
      </c>
      <c r="AT135" s="202" t="s">
        <v>212</v>
      </c>
      <c r="AU135" s="202" t="s">
        <v>83</v>
      </c>
      <c r="AY135" s="17" t="s">
        <v>181</v>
      </c>
      <c r="BE135" s="203">
        <f>IF(N135="základní",J135,0)</f>
        <v>0</v>
      </c>
      <c r="BF135" s="203">
        <f>IF(N135="snížená",J135,0)</f>
        <v>0</v>
      </c>
      <c r="BG135" s="203">
        <f>IF(N135="zákl. přenesená",J135,0)</f>
        <v>0</v>
      </c>
      <c r="BH135" s="203">
        <f>IF(N135="sníž. přenesená",J135,0)</f>
        <v>0</v>
      </c>
      <c r="BI135" s="203">
        <f>IF(N135="nulová",J135,0)</f>
        <v>0</v>
      </c>
      <c r="BJ135" s="17" t="s">
        <v>81</v>
      </c>
      <c r="BK135" s="203">
        <f>ROUND(I135*H135,2)</f>
        <v>0</v>
      </c>
      <c r="BL135" s="17" t="s">
        <v>189</v>
      </c>
      <c r="BM135" s="202" t="s">
        <v>588</v>
      </c>
    </row>
    <row r="136" spans="1:65" s="13" customFormat="1" x14ac:dyDescent="0.2">
      <c r="B136" s="204"/>
      <c r="C136" s="205"/>
      <c r="D136" s="206" t="s">
        <v>191</v>
      </c>
      <c r="E136" s="207" t="s">
        <v>1</v>
      </c>
      <c r="F136" s="208" t="s">
        <v>589</v>
      </c>
      <c r="G136" s="205"/>
      <c r="H136" s="209">
        <v>2.2999999999999998</v>
      </c>
      <c r="I136" s="210"/>
      <c r="J136" s="205"/>
      <c r="K136" s="205"/>
      <c r="L136" s="211"/>
      <c r="M136" s="212"/>
      <c r="N136" s="213"/>
      <c r="O136" s="213"/>
      <c r="P136" s="213"/>
      <c r="Q136" s="213"/>
      <c r="R136" s="213"/>
      <c r="S136" s="213"/>
      <c r="T136" s="214"/>
      <c r="AT136" s="215" t="s">
        <v>191</v>
      </c>
      <c r="AU136" s="215" t="s">
        <v>83</v>
      </c>
      <c r="AV136" s="13" t="s">
        <v>83</v>
      </c>
      <c r="AW136" s="13" t="s">
        <v>30</v>
      </c>
      <c r="AX136" s="13" t="s">
        <v>73</v>
      </c>
      <c r="AY136" s="215" t="s">
        <v>181</v>
      </c>
    </row>
    <row r="137" spans="1:65" s="14" customFormat="1" x14ac:dyDescent="0.2">
      <c r="B137" s="216"/>
      <c r="C137" s="217"/>
      <c r="D137" s="206" t="s">
        <v>191</v>
      </c>
      <c r="E137" s="218" t="s">
        <v>1</v>
      </c>
      <c r="F137" s="219" t="s">
        <v>193</v>
      </c>
      <c r="G137" s="217"/>
      <c r="H137" s="220">
        <v>2.2999999999999998</v>
      </c>
      <c r="I137" s="221"/>
      <c r="J137" s="217"/>
      <c r="K137" s="217"/>
      <c r="L137" s="222"/>
      <c r="M137" s="223"/>
      <c r="N137" s="224"/>
      <c r="O137" s="224"/>
      <c r="P137" s="224"/>
      <c r="Q137" s="224"/>
      <c r="R137" s="224"/>
      <c r="S137" s="224"/>
      <c r="T137" s="225"/>
      <c r="AT137" s="226" t="s">
        <v>191</v>
      </c>
      <c r="AU137" s="226" t="s">
        <v>83</v>
      </c>
      <c r="AV137" s="14" t="s">
        <v>189</v>
      </c>
      <c r="AW137" s="14" t="s">
        <v>30</v>
      </c>
      <c r="AX137" s="14" t="s">
        <v>81</v>
      </c>
      <c r="AY137" s="226" t="s">
        <v>181</v>
      </c>
    </row>
    <row r="138" spans="1:65" s="2" customFormat="1" ht="37.9" customHeight="1" x14ac:dyDescent="0.2">
      <c r="A138" s="34"/>
      <c r="B138" s="35"/>
      <c r="C138" s="191" t="s">
        <v>182</v>
      </c>
      <c r="D138" s="191" t="s">
        <v>184</v>
      </c>
      <c r="E138" s="192" t="s">
        <v>590</v>
      </c>
      <c r="F138" s="193" t="s">
        <v>591</v>
      </c>
      <c r="G138" s="194" t="s">
        <v>222</v>
      </c>
      <c r="H138" s="195">
        <v>20</v>
      </c>
      <c r="I138" s="196"/>
      <c r="J138" s="197">
        <f>ROUND(I138*H138,2)</f>
        <v>0</v>
      </c>
      <c r="K138" s="193" t="s">
        <v>188</v>
      </c>
      <c r="L138" s="39"/>
      <c r="M138" s="198" t="s">
        <v>1</v>
      </c>
      <c r="N138" s="199" t="s">
        <v>38</v>
      </c>
      <c r="O138" s="71"/>
      <c r="P138" s="200">
        <f>O138*H138</f>
        <v>0</v>
      </c>
      <c r="Q138" s="200">
        <v>0</v>
      </c>
      <c r="R138" s="200">
        <f>Q138*H138</f>
        <v>0</v>
      </c>
      <c r="S138" s="200">
        <v>0</v>
      </c>
      <c r="T138" s="201">
        <f>S138*H138</f>
        <v>0</v>
      </c>
      <c r="U138" s="34"/>
      <c r="V138" s="34"/>
      <c r="W138" s="34"/>
      <c r="X138" s="34"/>
      <c r="Y138" s="34"/>
      <c r="Z138" s="34"/>
      <c r="AA138" s="34"/>
      <c r="AB138" s="34"/>
      <c r="AC138" s="34"/>
      <c r="AD138" s="34"/>
      <c r="AE138" s="34"/>
      <c r="AR138" s="202" t="s">
        <v>189</v>
      </c>
      <c r="AT138" s="202" t="s">
        <v>184</v>
      </c>
      <c r="AU138" s="202" t="s">
        <v>83</v>
      </c>
      <c r="AY138" s="17" t="s">
        <v>181</v>
      </c>
      <c r="BE138" s="203">
        <f>IF(N138="základní",J138,0)</f>
        <v>0</v>
      </c>
      <c r="BF138" s="203">
        <f>IF(N138="snížená",J138,0)</f>
        <v>0</v>
      </c>
      <c r="BG138" s="203">
        <f>IF(N138="zákl. přenesená",J138,0)</f>
        <v>0</v>
      </c>
      <c r="BH138" s="203">
        <f>IF(N138="sníž. přenesená",J138,0)</f>
        <v>0</v>
      </c>
      <c r="BI138" s="203">
        <f>IF(N138="nulová",J138,0)</f>
        <v>0</v>
      </c>
      <c r="BJ138" s="17" t="s">
        <v>81</v>
      </c>
      <c r="BK138" s="203">
        <f>ROUND(I138*H138,2)</f>
        <v>0</v>
      </c>
      <c r="BL138" s="17" t="s">
        <v>189</v>
      </c>
      <c r="BM138" s="202" t="s">
        <v>592</v>
      </c>
    </row>
    <row r="139" spans="1:65" s="13" customFormat="1" x14ac:dyDescent="0.2">
      <c r="B139" s="204"/>
      <c r="C139" s="205"/>
      <c r="D139" s="206" t="s">
        <v>191</v>
      </c>
      <c r="E139" s="207" t="s">
        <v>1</v>
      </c>
      <c r="F139" s="208" t="s">
        <v>292</v>
      </c>
      <c r="G139" s="205"/>
      <c r="H139" s="209">
        <v>20</v>
      </c>
      <c r="I139" s="210"/>
      <c r="J139" s="205"/>
      <c r="K139" s="205"/>
      <c r="L139" s="211"/>
      <c r="M139" s="212"/>
      <c r="N139" s="213"/>
      <c r="O139" s="213"/>
      <c r="P139" s="213"/>
      <c r="Q139" s="213"/>
      <c r="R139" s="213"/>
      <c r="S139" s="213"/>
      <c r="T139" s="214"/>
      <c r="AT139" s="215" t="s">
        <v>191</v>
      </c>
      <c r="AU139" s="215" t="s">
        <v>83</v>
      </c>
      <c r="AV139" s="13" t="s">
        <v>83</v>
      </c>
      <c r="AW139" s="13" t="s">
        <v>30</v>
      </c>
      <c r="AX139" s="13" t="s">
        <v>73</v>
      </c>
      <c r="AY139" s="215" t="s">
        <v>181</v>
      </c>
    </row>
    <row r="140" spans="1:65" s="14" customFormat="1" x14ac:dyDescent="0.2">
      <c r="B140" s="216"/>
      <c r="C140" s="217"/>
      <c r="D140" s="206" t="s">
        <v>191</v>
      </c>
      <c r="E140" s="218" t="s">
        <v>1</v>
      </c>
      <c r="F140" s="219" t="s">
        <v>193</v>
      </c>
      <c r="G140" s="217"/>
      <c r="H140" s="220">
        <v>20</v>
      </c>
      <c r="I140" s="221"/>
      <c r="J140" s="217"/>
      <c r="K140" s="217"/>
      <c r="L140" s="222"/>
      <c r="M140" s="223"/>
      <c r="N140" s="224"/>
      <c r="O140" s="224"/>
      <c r="P140" s="224"/>
      <c r="Q140" s="224"/>
      <c r="R140" s="224"/>
      <c r="S140" s="224"/>
      <c r="T140" s="225"/>
      <c r="AT140" s="226" t="s">
        <v>191</v>
      </c>
      <c r="AU140" s="226" t="s">
        <v>83</v>
      </c>
      <c r="AV140" s="14" t="s">
        <v>189</v>
      </c>
      <c r="AW140" s="14" t="s">
        <v>30</v>
      </c>
      <c r="AX140" s="14" t="s">
        <v>81</v>
      </c>
      <c r="AY140" s="226" t="s">
        <v>181</v>
      </c>
    </row>
    <row r="141" spans="1:65" s="2" customFormat="1" ht="55.5" customHeight="1" x14ac:dyDescent="0.2">
      <c r="A141" s="34"/>
      <c r="B141" s="35"/>
      <c r="C141" s="191" t="s">
        <v>219</v>
      </c>
      <c r="D141" s="191" t="s">
        <v>184</v>
      </c>
      <c r="E141" s="192" t="s">
        <v>529</v>
      </c>
      <c r="F141" s="193" t="s">
        <v>530</v>
      </c>
      <c r="G141" s="194" t="s">
        <v>187</v>
      </c>
      <c r="H141" s="195">
        <v>20</v>
      </c>
      <c r="I141" s="196"/>
      <c r="J141" s="197">
        <f>ROUND(I141*H141,2)</f>
        <v>0</v>
      </c>
      <c r="K141" s="193" t="s">
        <v>188</v>
      </c>
      <c r="L141" s="39"/>
      <c r="M141" s="198" t="s">
        <v>1</v>
      </c>
      <c r="N141" s="199" t="s">
        <v>38</v>
      </c>
      <c r="O141" s="71"/>
      <c r="P141" s="200">
        <f>O141*H141</f>
        <v>0</v>
      </c>
      <c r="Q141" s="200">
        <v>0</v>
      </c>
      <c r="R141" s="200">
        <f>Q141*H141</f>
        <v>0</v>
      </c>
      <c r="S141" s="200">
        <v>0</v>
      </c>
      <c r="T141" s="201">
        <f>S141*H141</f>
        <v>0</v>
      </c>
      <c r="U141" s="34"/>
      <c r="V141" s="34"/>
      <c r="W141" s="34"/>
      <c r="X141" s="34"/>
      <c r="Y141" s="34"/>
      <c r="Z141" s="34"/>
      <c r="AA141" s="34"/>
      <c r="AB141" s="34"/>
      <c r="AC141" s="34"/>
      <c r="AD141" s="34"/>
      <c r="AE141" s="34"/>
      <c r="AR141" s="202" t="s">
        <v>189</v>
      </c>
      <c r="AT141" s="202" t="s">
        <v>184</v>
      </c>
      <c r="AU141" s="202" t="s">
        <v>83</v>
      </c>
      <c r="AY141" s="17" t="s">
        <v>181</v>
      </c>
      <c r="BE141" s="203">
        <f>IF(N141="základní",J141,0)</f>
        <v>0</v>
      </c>
      <c r="BF141" s="203">
        <f>IF(N141="snížená",J141,0)</f>
        <v>0</v>
      </c>
      <c r="BG141" s="203">
        <f>IF(N141="zákl. přenesená",J141,0)</f>
        <v>0</v>
      </c>
      <c r="BH141" s="203">
        <f>IF(N141="sníž. přenesená",J141,0)</f>
        <v>0</v>
      </c>
      <c r="BI141" s="203">
        <f>IF(N141="nulová",J141,0)</f>
        <v>0</v>
      </c>
      <c r="BJ141" s="17" t="s">
        <v>81</v>
      </c>
      <c r="BK141" s="203">
        <f>ROUND(I141*H141,2)</f>
        <v>0</v>
      </c>
      <c r="BL141" s="17" t="s">
        <v>189</v>
      </c>
      <c r="BM141" s="202" t="s">
        <v>593</v>
      </c>
    </row>
    <row r="142" spans="1:65" s="13" customFormat="1" x14ac:dyDescent="0.2">
      <c r="B142" s="204"/>
      <c r="C142" s="205"/>
      <c r="D142" s="206" t="s">
        <v>191</v>
      </c>
      <c r="E142" s="207" t="s">
        <v>1</v>
      </c>
      <c r="F142" s="208" t="s">
        <v>594</v>
      </c>
      <c r="G142" s="205"/>
      <c r="H142" s="209">
        <v>20</v>
      </c>
      <c r="I142" s="210"/>
      <c r="J142" s="205"/>
      <c r="K142" s="205"/>
      <c r="L142" s="211"/>
      <c r="M142" s="212"/>
      <c r="N142" s="213"/>
      <c r="O142" s="213"/>
      <c r="P142" s="213"/>
      <c r="Q142" s="213"/>
      <c r="R142" s="213"/>
      <c r="S142" s="213"/>
      <c r="T142" s="214"/>
      <c r="AT142" s="215" t="s">
        <v>191</v>
      </c>
      <c r="AU142" s="215" t="s">
        <v>83</v>
      </c>
      <c r="AV142" s="13" t="s">
        <v>83</v>
      </c>
      <c r="AW142" s="13" t="s">
        <v>30</v>
      </c>
      <c r="AX142" s="13" t="s">
        <v>73</v>
      </c>
      <c r="AY142" s="215" t="s">
        <v>181</v>
      </c>
    </row>
    <row r="143" spans="1:65" s="14" customFormat="1" x14ac:dyDescent="0.2">
      <c r="B143" s="216"/>
      <c r="C143" s="217"/>
      <c r="D143" s="206" t="s">
        <v>191</v>
      </c>
      <c r="E143" s="218" t="s">
        <v>1</v>
      </c>
      <c r="F143" s="219" t="s">
        <v>193</v>
      </c>
      <c r="G143" s="217"/>
      <c r="H143" s="220">
        <v>20</v>
      </c>
      <c r="I143" s="221"/>
      <c r="J143" s="217"/>
      <c r="K143" s="217"/>
      <c r="L143" s="222"/>
      <c r="M143" s="223"/>
      <c r="N143" s="224"/>
      <c r="O143" s="224"/>
      <c r="P143" s="224"/>
      <c r="Q143" s="224"/>
      <c r="R143" s="224"/>
      <c r="S143" s="224"/>
      <c r="T143" s="225"/>
      <c r="AT143" s="226" t="s">
        <v>191</v>
      </c>
      <c r="AU143" s="226" t="s">
        <v>83</v>
      </c>
      <c r="AV143" s="14" t="s">
        <v>189</v>
      </c>
      <c r="AW143" s="14" t="s">
        <v>30</v>
      </c>
      <c r="AX143" s="14" t="s">
        <v>81</v>
      </c>
      <c r="AY143" s="226" t="s">
        <v>181</v>
      </c>
    </row>
    <row r="144" spans="1:65" s="2" customFormat="1" ht="78" customHeight="1" x14ac:dyDescent="0.2">
      <c r="A144" s="34"/>
      <c r="B144" s="35"/>
      <c r="C144" s="191" t="s">
        <v>224</v>
      </c>
      <c r="D144" s="191" t="s">
        <v>184</v>
      </c>
      <c r="E144" s="192" t="s">
        <v>539</v>
      </c>
      <c r="F144" s="193" t="s">
        <v>540</v>
      </c>
      <c r="G144" s="194" t="s">
        <v>187</v>
      </c>
      <c r="H144" s="195">
        <v>20</v>
      </c>
      <c r="I144" s="196"/>
      <c r="J144" s="197">
        <f>ROUND(I144*H144,2)</f>
        <v>0</v>
      </c>
      <c r="K144" s="193" t="s">
        <v>188</v>
      </c>
      <c r="L144" s="39"/>
      <c r="M144" s="198" t="s">
        <v>1</v>
      </c>
      <c r="N144" s="199" t="s">
        <v>38</v>
      </c>
      <c r="O144" s="71"/>
      <c r="P144" s="200">
        <f>O144*H144</f>
        <v>0</v>
      </c>
      <c r="Q144" s="200">
        <v>0</v>
      </c>
      <c r="R144" s="200">
        <f>Q144*H144</f>
        <v>0</v>
      </c>
      <c r="S144" s="200">
        <v>0</v>
      </c>
      <c r="T144" s="201">
        <f>S144*H144</f>
        <v>0</v>
      </c>
      <c r="U144" s="34"/>
      <c r="V144" s="34"/>
      <c r="W144" s="34"/>
      <c r="X144" s="34"/>
      <c r="Y144" s="34"/>
      <c r="Z144" s="34"/>
      <c r="AA144" s="34"/>
      <c r="AB144" s="34"/>
      <c r="AC144" s="34"/>
      <c r="AD144" s="34"/>
      <c r="AE144" s="34"/>
      <c r="AR144" s="202" t="s">
        <v>189</v>
      </c>
      <c r="AT144" s="202" t="s">
        <v>184</v>
      </c>
      <c r="AU144" s="202" t="s">
        <v>83</v>
      </c>
      <c r="AY144" s="17" t="s">
        <v>181</v>
      </c>
      <c r="BE144" s="203">
        <f>IF(N144="základní",J144,0)</f>
        <v>0</v>
      </c>
      <c r="BF144" s="203">
        <f>IF(N144="snížená",J144,0)</f>
        <v>0</v>
      </c>
      <c r="BG144" s="203">
        <f>IF(N144="zákl. přenesená",J144,0)</f>
        <v>0</v>
      </c>
      <c r="BH144" s="203">
        <f>IF(N144="sníž. přenesená",J144,0)</f>
        <v>0</v>
      </c>
      <c r="BI144" s="203">
        <f>IF(N144="nulová",J144,0)</f>
        <v>0</v>
      </c>
      <c r="BJ144" s="17" t="s">
        <v>81</v>
      </c>
      <c r="BK144" s="203">
        <f>ROUND(I144*H144,2)</f>
        <v>0</v>
      </c>
      <c r="BL144" s="17" t="s">
        <v>189</v>
      </c>
      <c r="BM144" s="202" t="s">
        <v>595</v>
      </c>
    </row>
    <row r="145" spans="1:65" s="13" customFormat="1" x14ac:dyDescent="0.2">
      <c r="B145" s="204"/>
      <c r="C145" s="205"/>
      <c r="D145" s="206" t="s">
        <v>191</v>
      </c>
      <c r="E145" s="207" t="s">
        <v>1</v>
      </c>
      <c r="F145" s="208" t="s">
        <v>596</v>
      </c>
      <c r="G145" s="205"/>
      <c r="H145" s="209">
        <v>20</v>
      </c>
      <c r="I145" s="210"/>
      <c r="J145" s="205"/>
      <c r="K145" s="205"/>
      <c r="L145" s="211"/>
      <c r="M145" s="212"/>
      <c r="N145" s="213"/>
      <c r="O145" s="213"/>
      <c r="P145" s="213"/>
      <c r="Q145" s="213"/>
      <c r="R145" s="213"/>
      <c r="S145" s="213"/>
      <c r="T145" s="214"/>
      <c r="AT145" s="215" t="s">
        <v>191</v>
      </c>
      <c r="AU145" s="215" t="s">
        <v>83</v>
      </c>
      <c r="AV145" s="13" t="s">
        <v>83</v>
      </c>
      <c r="AW145" s="13" t="s">
        <v>30</v>
      </c>
      <c r="AX145" s="13" t="s">
        <v>73</v>
      </c>
      <c r="AY145" s="215" t="s">
        <v>181</v>
      </c>
    </row>
    <row r="146" spans="1:65" s="14" customFormat="1" x14ac:dyDescent="0.2">
      <c r="B146" s="216"/>
      <c r="C146" s="217"/>
      <c r="D146" s="206" t="s">
        <v>191</v>
      </c>
      <c r="E146" s="218" t="s">
        <v>1</v>
      </c>
      <c r="F146" s="219" t="s">
        <v>193</v>
      </c>
      <c r="G146" s="217"/>
      <c r="H146" s="220">
        <v>20</v>
      </c>
      <c r="I146" s="221"/>
      <c r="J146" s="217"/>
      <c r="K146" s="217"/>
      <c r="L146" s="222"/>
      <c r="M146" s="223"/>
      <c r="N146" s="224"/>
      <c r="O146" s="224"/>
      <c r="P146" s="224"/>
      <c r="Q146" s="224"/>
      <c r="R146" s="224"/>
      <c r="S146" s="224"/>
      <c r="T146" s="225"/>
      <c r="AT146" s="226" t="s">
        <v>191</v>
      </c>
      <c r="AU146" s="226" t="s">
        <v>83</v>
      </c>
      <c r="AV146" s="14" t="s">
        <v>189</v>
      </c>
      <c r="AW146" s="14" t="s">
        <v>30</v>
      </c>
      <c r="AX146" s="14" t="s">
        <v>81</v>
      </c>
      <c r="AY146" s="226" t="s">
        <v>181</v>
      </c>
    </row>
    <row r="147" spans="1:65" s="12" customFormat="1" ht="25.9" customHeight="1" x14ac:dyDescent="0.2">
      <c r="B147" s="175"/>
      <c r="C147" s="176"/>
      <c r="D147" s="177" t="s">
        <v>72</v>
      </c>
      <c r="E147" s="178" t="s">
        <v>450</v>
      </c>
      <c r="F147" s="178" t="s">
        <v>451</v>
      </c>
      <c r="G147" s="176"/>
      <c r="H147" s="176"/>
      <c r="I147" s="179"/>
      <c r="J147" s="180">
        <f>BK147</f>
        <v>0</v>
      </c>
      <c r="K147" s="176"/>
      <c r="L147" s="181"/>
      <c r="M147" s="182"/>
      <c r="N147" s="183"/>
      <c r="O147" s="183"/>
      <c r="P147" s="184">
        <f>SUM(P148:P157)</f>
        <v>0</v>
      </c>
      <c r="Q147" s="183"/>
      <c r="R147" s="184">
        <f>SUM(R148:R157)</f>
        <v>0</v>
      </c>
      <c r="S147" s="183"/>
      <c r="T147" s="185">
        <f>SUM(T148:T157)</f>
        <v>0</v>
      </c>
      <c r="AR147" s="186" t="s">
        <v>189</v>
      </c>
      <c r="AT147" s="187" t="s">
        <v>72</v>
      </c>
      <c r="AU147" s="187" t="s">
        <v>73</v>
      </c>
      <c r="AY147" s="186" t="s">
        <v>181</v>
      </c>
      <c r="BK147" s="188">
        <f>SUM(BK148:BK157)</f>
        <v>0</v>
      </c>
    </row>
    <row r="148" spans="1:65" s="2" customFormat="1" ht="24.2" customHeight="1" x14ac:dyDescent="0.2">
      <c r="A148" s="34"/>
      <c r="B148" s="35"/>
      <c r="C148" s="191" t="s">
        <v>216</v>
      </c>
      <c r="D148" s="191" t="s">
        <v>184</v>
      </c>
      <c r="E148" s="192" t="s">
        <v>550</v>
      </c>
      <c r="F148" s="193" t="s">
        <v>551</v>
      </c>
      <c r="G148" s="194" t="s">
        <v>552</v>
      </c>
      <c r="H148" s="195">
        <v>1</v>
      </c>
      <c r="I148" s="196"/>
      <c r="J148" s="197">
        <f>ROUND(I148*H148,2)</f>
        <v>0</v>
      </c>
      <c r="K148" s="193" t="s">
        <v>188</v>
      </c>
      <c r="L148" s="39"/>
      <c r="M148" s="198" t="s">
        <v>1</v>
      </c>
      <c r="N148" s="199" t="s">
        <v>38</v>
      </c>
      <c r="O148" s="71"/>
      <c r="P148" s="200">
        <f>O148*H148</f>
        <v>0</v>
      </c>
      <c r="Q148" s="200">
        <v>0</v>
      </c>
      <c r="R148" s="200">
        <f>Q148*H148</f>
        <v>0</v>
      </c>
      <c r="S148" s="200">
        <v>0</v>
      </c>
      <c r="T148" s="201">
        <f>S148*H148</f>
        <v>0</v>
      </c>
      <c r="U148" s="34"/>
      <c r="V148" s="34"/>
      <c r="W148" s="34"/>
      <c r="X148" s="34"/>
      <c r="Y148" s="34"/>
      <c r="Z148" s="34"/>
      <c r="AA148" s="34"/>
      <c r="AB148" s="34"/>
      <c r="AC148" s="34"/>
      <c r="AD148" s="34"/>
      <c r="AE148" s="34"/>
      <c r="AR148" s="202" t="s">
        <v>189</v>
      </c>
      <c r="AT148" s="202" t="s">
        <v>184</v>
      </c>
      <c r="AU148" s="202" t="s">
        <v>81</v>
      </c>
      <c r="AY148" s="17" t="s">
        <v>181</v>
      </c>
      <c r="BE148" s="203">
        <f>IF(N148="základní",J148,0)</f>
        <v>0</v>
      </c>
      <c r="BF148" s="203">
        <f>IF(N148="snížená",J148,0)</f>
        <v>0</v>
      </c>
      <c r="BG148" s="203">
        <f>IF(N148="zákl. přenesená",J148,0)</f>
        <v>0</v>
      </c>
      <c r="BH148" s="203">
        <f>IF(N148="sníž. přenesená",J148,0)</f>
        <v>0</v>
      </c>
      <c r="BI148" s="203">
        <f>IF(N148="nulová",J148,0)</f>
        <v>0</v>
      </c>
      <c r="BJ148" s="17" t="s">
        <v>81</v>
      </c>
      <c r="BK148" s="203">
        <f>ROUND(I148*H148,2)</f>
        <v>0</v>
      </c>
      <c r="BL148" s="17" t="s">
        <v>189</v>
      </c>
      <c r="BM148" s="202" t="s">
        <v>597</v>
      </c>
    </row>
    <row r="149" spans="1:65" s="13" customFormat="1" x14ac:dyDescent="0.2">
      <c r="B149" s="204"/>
      <c r="C149" s="205"/>
      <c r="D149" s="206" t="s">
        <v>191</v>
      </c>
      <c r="E149" s="207" t="s">
        <v>1</v>
      </c>
      <c r="F149" s="208" t="s">
        <v>81</v>
      </c>
      <c r="G149" s="205"/>
      <c r="H149" s="209">
        <v>1</v>
      </c>
      <c r="I149" s="210"/>
      <c r="J149" s="205"/>
      <c r="K149" s="205"/>
      <c r="L149" s="211"/>
      <c r="M149" s="212"/>
      <c r="N149" s="213"/>
      <c r="O149" s="213"/>
      <c r="P149" s="213"/>
      <c r="Q149" s="213"/>
      <c r="R149" s="213"/>
      <c r="S149" s="213"/>
      <c r="T149" s="214"/>
      <c r="AT149" s="215" t="s">
        <v>191</v>
      </c>
      <c r="AU149" s="215" t="s">
        <v>81</v>
      </c>
      <c r="AV149" s="13" t="s">
        <v>83</v>
      </c>
      <c r="AW149" s="13" t="s">
        <v>30</v>
      </c>
      <c r="AX149" s="13" t="s">
        <v>73</v>
      </c>
      <c r="AY149" s="215" t="s">
        <v>181</v>
      </c>
    </row>
    <row r="150" spans="1:65" s="14" customFormat="1" x14ac:dyDescent="0.2">
      <c r="B150" s="216"/>
      <c r="C150" s="217"/>
      <c r="D150" s="206" t="s">
        <v>191</v>
      </c>
      <c r="E150" s="218" t="s">
        <v>1</v>
      </c>
      <c r="F150" s="219" t="s">
        <v>193</v>
      </c>
      <c r="G150" s="217"/>
      <c r="H150" s="220">
        <v>1</v>
      </c>
      <c r="I150" s="221"/>
      <c r="J150" s="217"/>
      <c r="K150" s="217"/>
      <c r="L150" s="222"/>
      <c r="M150" s="223"/>
      <c r="N150" s="224"/>
      <c r="O150" s="224"/>
      <c r="P150" s="224"/>
      <c r="Q150" s="224"/>
      <c r="R150" s="224"/>
      <c r="S150" s="224"/>
      <c r="T150" s="225"/>
      <c r="AT150" s="226" t="s">
        <v>191</v>
      </c>
      <c r="AU150" s="226" t="s">
        <v>81</v>
      </c>
      <c r="AV150" s="14" t="s">
        <v>189</v>
      </c>
      <c r="AW150" s="14" t="s">
        <v>30</v>
      </c>
      <c r="AX150" s="14" t="s">
        <v>81</v>
      </c>
      <c r="AY150" s="226" t="s">
        <v>181</v>
      </c>
    </row>
    <row r="151" spans="1:65" s="2" customFormat="1" ht="128.65" customHeight="1" x14ac:dyDescent="0.2">
      <c r="A151" s="34"/>
      <c r="B151" s="35"/>
      <c r="C151" s="191" t="s">
        <v>233</v>
      </c>
      <c r="D151" s="191" t="s">
        <v>184</v>
      </c>
      <c r="E151" s="192" t="s">
        <v>554</v>
      </c>
      <c r="F151" s="193" t="s">
        <v>555</v>
      </c>
      <c r="G151" s="194" t="s">
        <v>215</v>
      </c>
      <c r="H151" s="195">
        <v>27.6</v>
      </c>
      <c r="I151" s="196"/>
      <c r="J151" s="197">
        <f>ROUND(I151*H151,2)</f>
        <v>0</v>
      </c>
      <c r="K151" s="193" t="s">
        <v>188</v>
      </c>
      <c r="L151" s="39"/>
      <c r="M151" s="198" t="s">
        <v>1</v>
      </c>
      <c r="N151" s="199" t="s">
        <v>38</v>
      </c>
      <c r="O151" s="71"/>
      <c r="P151" s="200">
        <f>O151*H151</f>
        <v>0</v>
      </c>
      <c r="Q151" s="200">
        <v>0</v>
      </c>
      <c r="R151" s="200">
        <f>Q151*H151</f>
        <v>0</v>
      </c>
      <c r="S151" s="200">
        <v>0</v>
      </c>
      <c r="T151" s="201">
        <f>S151*H151</f>
        <v>0</v>
      </c>
      <c r="U151" s="34"/>
      <c r="V151" s="34"/>
      <c r="W151" s="34"/>
      <c r="X151" s="34"/>
      <c r="Y151" s="34"/>
      <c r="Z151" s="34"/>
      <c r="AA151" s="34"/>
      <c r="AB151" s="34"/>
      <c r="AC151" s="34"/>
      <c r="AD151" s="34"/>
      <c r="AE151" s="34"/>
      <c r="AR151" s="202" t="s">
        <v>455</v>
      </c>
      <c r="AT151" s="202" t="s">
        <v>184</v>
      </c>
      <c r="AU151" s="202" t="s">
        <v>81</v>
      </c>
      <c r="AY151" s="17" t="s">
        <v>181</v>
      </c>
      <c r="BE151" s="203">
        <f>IF(N151="základní",J151,0)</f>
        <v>0</v>
      </c>
      <c r="BF151" s="203">
        <f>IF(N151="snížená",J151,0)</f>
        <v>0</v>
      </c>
      <c r="BG151" s="203">
        <f>IF(N151="zákl. přenesená",J151,0)</f>
        <v>0</v>
      </c>
      <c r="BH151" s="203">
        <f>IF(N151="sníž. přenesená",J151,0)</f>
        <v>0</v>
      </c>
      <c r="BI151" s="203">
        <f>IF(N151="nulová",J151,0)</f>
        <v>0</v>
      </c>
      <c r="BJ151" s="17" t="s">
        <v>81</v>
      </c>
      <c r="BK151" s="203">
        <f>ROUND(I151*H151,2)</f>
        <v>0</v>
      </c>
      <c r="BL151" s="17" t="s">
        <v>455</v>
      </c>
      <c r="BM151" s="202" t="s">
        <v>598</v>
      </c>
    </row>
    <row r="152" spans="1:65" s="13" customFormat="1" x14ac:dyDescent="0.2">
      <c r="B152" s="204"/>
      <c r="C152" s="205"/>
      <c r="D152" s="206" t="s">
        <v>191</v>
      </c>
      <c r="E152" s="207" t="s">
        <v>1</v>
      </c>
      <c r="F152" s="208" t="s">
        <v>599</v>
      </c>
      <c r="G152" s="205"/>
      <c r="H152" s="209">
        <v>13.8</v>
      </c>
      <c r="I152" s="210"/>
      <c r="J152" s="205"/>
      <c r="K152" s="205"/>
      <c r="L152" s="211"/>
      <c r="M152" s="212"/>
      <c r="N152" s="213"/>
      <c r="O152" s="213"/>
      <c r="P152" s="213"/>
      <c r="Q152" s="213"/>
      <c r="R152" s="213"/>
      <c r="S152" s="213"/>
      <c r="T152" s="214"/>
      <c r="AT152" s="215" t="s">
        <v>191</v>
      </c>
      <c r="AU152" s="215" t="s">
        <v>81</v>
      </c>
      <c r="AV152" s="13" t="s">
        <v>83</v>
      </c>
      <c r="AW152" s="13" t="s">
        <v>30</v>
      </c>
      <c r="AX152" s="13" t="s">
        <v>73</v>
      </c>
      <c r="AY152" s="215" t="s">
        <v>181</v>
      </c>
    </row>
    <row r="153" spans="1:65" s="13" customFormat="1" x14ac:dyDescent="0.2">
      <c r="B153" s="204"/>
      <c r="C153" s="205"/>
      <c r="D153" s="206" t="s">
        <v>191</v>
      </c>
      <c r="E153" s="207" t="s">
        <v>1</v>
      </c>
      <c r="F153" s="208" t="s">
        <v>600</v>
      </c>
      <c r="G153" s="205"/>
      <c r="H153" s="209">
        <v>13.8</v>
      </c>
      <c r="I153" s="210"/>
      <c r="J153" s="205"/>
      <c r="K153" s="205"/>
      <c r="L153" s="211"/>
      <c r="M153" s="212"/>
      <c r="N153" s="213"/>
      <c r="O153" s="213"/>
      <c r="P153" s="213"/>
      <c r="Q153" s="213"/>
      <c r="R153" s="213"/>
      <c r="S153" s="213"/>
      <c r="T153" s="214"/>
      <c r="AT153" s="215" t="s">
        <v>191</v>
      </c>
      <c r="AU153" s="215" t="s">
        <v>81</v>
      </c>
      <c r="AV153" s="13" t="s">
        <v>83</v>
      </c>
      <c r="AW153" s="13" t="s">
        <v>30</v>
      </c>
      <c r="AX153" s="13" t="s">
        <v>73</v>
      </c>
      <c r="AY153" s="215" t="s">
        <v>181</v>
      </c>
    </row>
    <row r="154" spans="1:65" s="14" customFormat="1" x14ac:dyDescent="0.2">
      <c r="B154" s="216"/>
      <c r="C154" s="217"/>
      <c r="D154" s="206" t="s">
        <v>191</v>
      </c>
      <c r="E154" s="218" t="s">
        <v>1</v>
      </c>
      <c r="F154" s="219" t="s">
        <v>193</v>
      </c>
      <c r="G154" s="217"/>
      <c r="H154" s="220">
        <v>27.6</v>
      </c>
      <c r="I154" s="221"/>
      <c r="J154" s="217"/>
      <c r="K154" s="217"/>
      <c r="L154" s="222"/>
      <c r="M154" s="223"/>
      <c r="N154" s="224"/>
      <c r="O154" s="224"/>
      <c r="P154" s="224"/>
      <c r="Q154" s="224"/>
      <c r="R154" s="224"/>
      <c r="S154" s="224"/>
      <c r="T154" s="225"/>
      <c r="AT154" s="226" t="s">
        <v>191</v>
      </c>
      <c r="AU154" s="226" t="s">
        <v>81</v>
      </c>
      <c r="AV154" s="14" t="s">
        <v>189</v>
      </c>
      <c r="AW154" s="14" t="s">
        <v>30</v>
      </c>
      <c r="AX154" s="14" t="s">
        <v>81</v>
      </c>
      <c r="AY154" s="226" t="s">
        <v>181</v>
      </c>
    </row>
    <row r="155" spans="1:65" s="2" customFormat="1" ht="90" customHeight="1" x14ac:dyDescent="0.2">
      <c r="A155" s="34"/>
      <c r="B155" s="35"/>
      <c r="C155" s="191" t="s">
        <v>239</v>
      </c>
      <c r="D155" s="191" t="s">
        <v>184</v>
      </c>
      <c r="E155" s="192" t="s">
        <v>575</v>
      </c>
      <c r="F155" s="193" t="s">
        <v>576</v>
      </c>
      <c r="G155" s="194" t="s">
        <v>215</v>
      </c>
      <c r="H155" s="195">
        <v>13.8</v>
      </c>
      <c r="I155" s="196"/>
      <c r="J155" s="197">
        <f>ROUND(I155*H155,2)</f>
        <v>0</v>
      </c>
      <c r="K155" s="193" t="s">
        <v>188</v>
      </c>
      <c r="L155" s="39"/>
      <c r="M155" s="198" t="s">
        <v>1</v>
      </c>
      <c r="N155" s="199" t="s">
        <v>38</v>
      </c>
      <c r="O155" s="71"/>
      <c r="P155" s="200">
        <f>O155*H155</f>
        <v>0</v>
      </c>
      <c r="Q155" s="200">
        <v>0</v>
      </c>
      <c r="R155" s="200">
        <f>Q155*H155</f>
        <v>0</v>
      </c>
      <c r="S155" s="200">
        <v>0</v>
      </c>
      <c r="T155" s="201">
        <f>S155*H155</f>
        <v>0</v>
      </c>
      <c r="U155" s="34"/>
      <c r="V155" s="34"/>
      <c r="W155" s="34"/>
      <c r="X155" s="34"/>
      <c r="Y155" s="34"/>
      <c r="Z155" s="34"/>
      <c r="AA155" s="34"/>
      <c r="AB155" s="34"/>
      <c r="AC155" s="34"/>
      <c r="AD155" s="34"/>
      <c r="AE155" s="34"/>
      <c r="AR155" s="202" t="s">
        <v>455</v>
      </c>
      <c r="AT155" s="202" t="s">
        <v>184</v>
      </c>
      <c r="AU155" s="202" t="s">
        <v>81</v>
      </c>
      <c r="AY155" s="17" t="s">
        <v>181</v>
      </c>
      <c r="BE155" s="203">
        <f>IF(N155="základní",J155,0)</f>
        <v>0</v>
      </c>
      <c r="BF155" s="203">
        <f>IF(N155="snížená",J155,0)</f>
        <v>0</v>
      </c>
      <c r="BG155" s="203">
        <f>IF(N155="zákl. přenesená",J155,0)</f>
        <v>0</v>
      </c>
      <c r="BH155" s="203">
        <f>IF(N155="sníž. přenesená",J155,0)</f>
        <v>0</v>
      </c>
      <c r="BI155" s="203">
        <f>IF(N155="nulová",J155,0)</f>
        <v>0</v>
      </c>
      <c r="BJ155" s="17" t="s">
        <v>81</v>
      </c>
      <c r="BK155" s="203">
        <f>ROUND(I155*H155,2)</f>
        <v>0</v>
      </c>
      <c r="BL155" s="17" t="s">
        <v>455</v>
      </c>
      <c r="BM155" s="202" t="s">
        <v>601</v>
      </c>
    </row>
    <row r="156" spans="1:65" s="13" customFormat="1" x14ac:dyDescent="0.2">
      <c r="B156" s="204"/>
      <c r="C156" s="205"/>
      <c r="D156" s="206" t="s">
        <v>191</v>
      </c>
      <c r="E156" s="207" t="s">
        <v>1</v>
      </c>
      <c r="F156" s="208" t="s">
        <v>602</v>
      </c>
      <c r="G156" s="205"/>
      <c r="H156" s="209">
        <v>13.8</v>
      </c>
      <c r="I156" s="210"/>
      <c r="J156" s="205"/>
      <c r="K156" s="205"/>
      <c r="L156" s="211"/>
      <c r="M156" s="212"/>
      <c r="N156" s="213"/>
      <c r="O156" s="213"/>
      <c r="P156" s="213"/>
      <c r="Q156" s="213"/>
      <c r="R156" s="213"/>
      <c r="S156" s="213"/>
      <c r="T156" s="214"/>
      <c r="AT156" s="215" t="s">
        <v>191</v>
      </c>
      <c r="AU156" s="215" t="s">
        <v>81</v>
      </c>
      <c r="AV156" s="13" t="s">
        <v>83</v>
      </c>
      <c r="AW156" s="13" t="s">
        <v>30</v>
      </c>
      <c r="AX156" s="13" t="s">
        <v>73</v>
      </c>
      <c r="AY156" s="215" t="s">
        <v>181</v>
      </c>
    </row>
    <row r="157" spans="1:65" s="14" customFormat="1" x14ac:dyDescent="0.2">
      <c r="B157" s="216"/>
      <c r="C157" s="217"/>
      <c r="D157" s="206" t="s">
        <v>191</v>
      </c>
      <c r="E157" s="218" t="s">
        <v>1</v>
      </c>
      <c r="F157" s="219" t="s">
        <v>193</v>
      </c>
      <c r="G157" s="217"/>
      <c r="H157" s="220">
        <v>13.8</v>
      </c>
      <c r="I157" s="221"/>
      <c r="J157" s="217"/>
      <c r="K157" s="217"/>
      <c r="L157" s="222"/>
      <c r="M157" s="247"/>
      <c r="N157" s="248"/>
      <c r="O157" s="248"/>
      <c r="P157" s="248"/>
      <c r="Q157" s="248"/>
      <c r="R157" s="248"/>
      <c r="S157" s="248"/>
      <c r="T157" s="249"/>
      <c r="AT157" s="226" t="s">
        <v>191</v>
      </c>
      <c r="AU157" s="226" t="s">
        <v>81</v>
      </c>
      <c r="AV157" s="14" t="s">
        <v>189</v>
      </c>
      <c r="AW157" s="14" t="s">
        <v>30</v>
      </c>
      <c r="AX157" s="14" t="s">
        <v>81</v>
      </c>
      <c r="AY157" s="226" t="s">
        <v>181</v>
      </c>
    </row>
    <row r="158" spans="1:65" s="2" customFormat="1" ht="6.95" customHeight="1" x14ac:dyDescent="0.2">
      <c r="A158" s="34"/>
      <c r="B158" s="54"/>
      <c r="C158" s="55"/>
      <c r="D158" s="55"/>
      <c r="E158" s="55"/>
      <c r="F158" s="55"/>
      <c r="G158" s="55"/>
      <c r="H158" s="55"/>
      <c r="I158" s="55"/>
      <c r="J158" s="55"/>
      <c r="K158" s="55"/>
      <c r="L158" s="39"/>
      <c r="M158" s="34"/>
      <c r="O158" s="34"/>
      <c r="P158" s="34"/>
      <c r="Q158" s="34"/>
      <c r="R158" s="34"/>
      <c r="S158" s="34"/>
      <c r="T158" s="34"/>
      <c r="U158" s="34"/>
      <c r="V158" s="34"/>
      <c r="W158" s="34"/>
      <c r="X158" s="34"/>
      <c r="Y158" s="34"/>
      <c r="Z158" s="34"/>
      <c r="AA158" s="34"/>
      <c r="AB158" s="34"/>
      <c r="AC158" s="34"/>
      <c r="AD158" s="34"/>
      <c r="AE158" s="34"/>
    </row>
  </sheetData>
  <sheetProtection algorithmName="SHA-512" hashValue="OQc7Bqr4Gbbh1juszNxxlAyOX0mHBjra82IQw4MCIG6VxKdxa6lwUpUdM6FZRe9B1R/tRb+37jbMO8F82PDw/w==" saltValue="3HlFLO56gcEYW0KmWbIDWvOXCHvh5RMJfVeZUqvjSb2K1CsF4R313NINYlA1SW+bT1TmEMa0Yclm0h43og1kXw==" spinCount="100000" sheet="1" objects="1" scenarios="1" formatColumns="0" formatRows="0" autoFilter="0"/>
  <autoFilter ref="C122:K157" xr:uid="{00000000-0009-0000-0000-000003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75"/>
  <sheetViews>
    <sheetView showGridLines="0" topLeftCell="A121"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95"/>
      <c r="M2" s="295"/>
      <c r="N2" s="295"/>
      <c r="O2" s="295"/>
      <c r="P2" s="295"/>
      <c r="Q2" s="295"/>
      <c r="R2" s="295"/>
      <c r="S2" s="295"/>
      <c r="T2" s="295"/>
      <c r="U2" s="295"/>
      <c r="V2" s="295"/>
      <c r="AT2" s="17" t="s">
        <v>96</v>
      </c>
    </row>
    <row r="3" spans="1:46" s="1" customFormat="1" ht="6.95" customHeight="1" x14ac:dyDescent="0.2">
      <c r="B3" s="115"/>
      <c r="C3" s="116"/>
      <c r="D3" s="116"/>
      <c r="E3" s="116"/>
      <c r="F3" s="116"/>
      <c r="G3" s="116"/>
      <c r="H3" s="116"/>
      <c r="I3" s="116"/>
      <c r="J3" s="116"/>
      <c r="K3" s="116"/>
      <c r="L3" s="20"/>
      <c r="AT3" s="17" t="s">
        <v>83</v>
      </c>
    </row>
    <row r="4" spans="1:46" s="1" customFormat="1" ht="24.95" customHeight="1" x14ac:dyDescent="0.2">
      <c r="B4" s="20"/>
      <c r="D4" s="117" t="s">
        <v>155</v>
      </c>
      <c r="L4" s="20"/>
      <c r="M4" s="118" t="s">
        <v>10</v>
      </c>
      <c r="AT4" s="17" t="s">
        <v>4</v>
      </c>
    </row>
    <row r="5" spans="1:46" s="1" customFormat="1" ht="6.95" customHeight="1" x14ac:dyDescent="0.2">
      <c r="B5" s="20"/>
      <c r="L5" s="20"/>
    </row>
    <row r="6" spans="1:46" s="1" customFormat="1" ht="12" customHeight="1" x14ac:dyDescent="0.2">
      <c r="B6" s="20"/>
      <c r="D6" s="119" t="s">
        <v>16</v>
      </c>
      <c r="L6" s="20"/>
    </row>
    <row r="7" spans="1:46" s="1" customFormat="1" ht="16.5" customHeight="1" x14ac:dyDescent="0.2">
      <c r="B7" s="20"/>
      <c r="E7" s="311" t="str">
        <f>'Rekapitulace stavby'!K6</f>
        <v>16 -Oprava trati v úseku Praha Smíchov - Beroun Závodí</v>
      </c>
      <c r="F7" s="312"/>
      <c r="G7" s="312"/>
      <c r="H7" s="312"/>
      <c r="L7" s="20"/>
    </row>
    <row r="8" spans="1:46" s="1" customFormat="1" ht="12" customHeight="1" x14ac:dyDescent="0.2">
      <c r="B8" s="20"/>
      <c r="D8" s="119" t="s">
        <v>156</v>
      </c>
      <c r="L8" s="20"/>
    </row>
    <row r="9" spans="1:46" s="2" customFormat="1" ht="16.5" customHeight="1" x14ac:dyDescent="0.2">
      <c r="A9" s="34"/>
      <c r="B9" s="39"/>
      <c r="C9" s="34"/>
      <c r="D9" s="34"/>
      <c r="E9" s="311" t="s">
        <v>485</v>
      </c>
      <c r="F9" s="314"/>
      <c r="G9" s="314"/>
      <c r="H9" s="314"/>
      <c r="I9" s="34"/>
      <c r="J9" s="34"/>
      <c r="K9" s="34"/>
      <c r="L9" s="51"/>
      <c r="S9" s="34"/>
      <c r="T9" s="34"/>
      <c r="U9" s="34"/>
      <c r="V9" s="34"/>
      <c r="W9" s="34"/>
      <c r="X9" s="34"/>
      <c r="Y9" s="34"/>
      <c r="Z9" s="34"/>
      <c r="AA9" s="34"/>
      <c r="AB9" s="34"/>
      <c r="AC9" s="34"/>
      <c r="AD9" s="34"/>
      <c r="AE9" s="34"/>
    </row>
    <row r="10" spans="1:46" s="2" customFormat="1" ht="12" customHeight="1" x14ac:dyDescent="0.2">
      <c r="A10" s="34"/>
      <c r="B10" s="39"/>
      <c r="C10" s="34"/>
      <c r="D10" s="119" t="s">
        <v>486</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x14ac:dyDescent="0.2">
      <c r="A11" s="34"/>
      <c r="B11" s="39"/>
      <c r="C11" s="34"/>
      <c r="D11" s="34"/>
      <c r="E11" s="313" t="s">
        <v>603</v>
      </c>
      <c r="F11" s="314"/>
      <c r="G11" s="314"/>
      <c r="H11" s="314"/>
      <c r="I11" s="34"/>
      <c r="J11" s="34"/>
      <c r="K11" s="34"/>
      <c r="L11" s="51"/>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x14ac:dyDescent="0.2">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x14ac:dyDescent="0.2">
      <c r="A14" s="34"/>
      <c r="B14" s="39"/>
      <c r="C14" s="34"/>
      <c r="D14" s="119" t="s">
        <v>20</v>
      </c>
      <c r="E14" s="34"/>
      <c r="F14" s="110" t="s">
        <v>21</v>
      </c>
      <c r="G14" s="34"/>
      <c r="H14" s="34"/>
      <c r="I14" s="119" t="s">
        <v>22</v>
      </c>
      <c r="J14" s="120" t="str">
        <f>'Rekapitulace stavby'!AN8</f>
        <v>4. 4. 2022</v>
      </c>
      <c r="K14" s="34"/>
      <c r="L14" s="51"/>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x14ac:dyDescent="0.2">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customHeight="1" x14ac:dyDescent="0.2">
      <c r="A17" s="34"/>
      <c r="B17" s="39"/>
      <c r="C17" s="34"/>
      <c r="D17" s="34"/>
      <c r="E17" s="110" t="str">
        <f>IF('Rekapitulace stavby'!E11="","",'Rekapitulace stavby'!E11)</f>
        <v xml:space="preserve"> </v>
      </c>
      <c r="F17" s="34"/>
      <c r="G17" s="34"/>
      <c r="H17" s="34"/>
      <c r="I17" s="119" t="s">
        <v>26</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x14ac:dyDescent="0.2">
      <c r="A19" s="34"/>
      <c r="B19" s="39"/>
      <c r="C19" s="34"/>
      <c r="D19" s="119" t="s">
        <v>27</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x14ac:dyDescent="0.2">
      <c r="A20" s="34"/>
      <c r="B20" s="39"/>
      <c r="C20" s="34"/>
      <c r="D20" s="34"/>
      <c r="E20" s="315" t="str">
        <f>'Rekapitulace stavby'!E14</f>
        <v>Vyplň údaj</v>
      </c>
      <c r="F20" s="316"/>
      <c r="G20" s="316"/>
      <c r="H20" s="316"/>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x14ac:dyDescent="0.2">
      <c r="A22" s="34"/>
      <c r="B22" s="39"/>
      <c r="C22" s="34"/>
      <c r="D22" s="119" t="s">
        <v>29</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x14ac:dyDescent="0.2">
      <c r="A23" s="34"/>
      <c r="B23" s="39"/>
      <c r="C23" s="34"/>
      <c r="D23" s="34"/>
      <c r="E23" s="110" t="str">
        <f>IF('Rekapitulace stavby'!E17="","",'Rekapitulace stavby'!E17)</f>
        <v xml:space="preserve"> </v>
      </c>
      <c r="F23" s="34"/>
      <c r="G23" s="34"/>
      <c r="H23" s="34"/>
      <c r="I23" s="119" t="s">
        <v>26</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x14ac:dyDescent="0.2">
      <c r="A25" s="34"/>
      <c r="B25" s="39"/>
      <c r="C25" s="34"/>
      <c r="D25" s="119" t="s">
        <v>31</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x14ac:dyDescent="0.2">
      <c r="A26" s="34"/>
      <c r="B26" s="39"/>
      <c r="C26" s="34"/>
      <c r="D26" s="34"/>
      <c r="E26" s="110" t="str">
        <f>IF('Rekapitulace stavby'!E20="","",'Rekapitulace stavby'!E20)</f>
        <v xml:space="preserve"> </v>
      </c>
      <c r="F26" s="34"/>
      <c r="G26" s="34"/>
      <c r="H26" s="34"/>
      <c r="I26" s="119" t="s">
        <v>26</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x14ac:dyDescent="0.2">
      <c r="A28" s="34"/>
      <c r="B28" s="39"/>
      <c r="C28" s="34"/>
      <c r="D28" s="119" t="s">
        <v>32</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x14ac:dyDescent="0.2">
      <c r="A29" s="121"/>
      <c r="B29" s="122"/>
      <c r="C29" s="121"/>
      <c r="D29" s="121"/>
      <c r="E29" s="317" t="s">
        <v>1</v>
      </c>
      <c r="F29" s="317"/>
      <c r="G29" s="317"/>
      <c r="H29" s="317"/>
      <c r="I29" s="121"/>
      <c r="J29" s="121"/>
      <c r="K29" s="121"/>
      <c r="L29" s="123"/>
      <c r="S29" s="121"/>
      <c r="T29" s="121"/>
      <c r="U29" s="121"/>
      <c r="V29" s="121"/>
      <c r="W29" s="121"/>
      <c r="X29" s="121"/>
      <c r="Y29" s="121"/>
      <c r="Z29" s="121"/>
      <c r="AA29" s="121"/>
      <c r="AB29" s="121"/>
      <c r="AC29" s="121"/>
      <c r="AD29" s="121"/>
      <c r="AE29" s="121"/>
    </row>
    <row r="30" spans="1:31" s="2" customFormat="1" ht="6.95" customHeight="1" x14ac:dyDescent="0.2">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x14ac:dyDescent="0.2">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x14ac:dyDescent="0.2">
      <c r="A32" s="34"/>
      <c r="B32" s="39"/>
      <c r="C32" s="34"/>
      <c r="D32" s="125" t="s">
        <v>33</v>
      </c>
      <c r="E32" s="34"/>
      <c r="F32" s="34"/>
      <c r="G32" s="34"/>
      <c r="H32" s="34"/>
      <c r="I32" s="34"/>
      <c r="J32" s="126">
        <f>ROUND(J123, 2)</f>
        <v>0</v>
      </c>
      <c r="K32" s="34"/>
      <c r="L32" s="51"/>
      <c r="S32" s="34"/>
      <c r="T32" s="34"/>
      <c r="U32" s="34"/>
      <c r="V32" s="34"/>
      <c r="W32" s="34"/>
      <c r="X32" s="34"/>
      <c r="Y32" s="34"/>
      <c r="Z32" s="34"/>
      <c r="AA32" s="34"/>
      <c r="AB32" s="34"/>
      <c r="AC32" s="34"/>
      <c r="AD32" s="34"/>
      <c r="AE32" s="34"/>
    </row>
    <row r="33" spans="1:31" s="2" customFormat="1" ht="6.95" customHeight="1" x14ac:dyDescent="0.2">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7" t="s">
        <v>35</v>
      </c>
      <c r="G34" s="34"/>
      <c r="H34" s="34"/>
      <c r="I34" s="127" t="s">
        <v>34</v>
      </c>
      <c r="J34" s="127" t="s">
        <v>36</v>
      </c>
      <c r="K34" s="34"/>
      <c r="L34" s="51"/>
      <c r="S34" s="34"/>
      <c r="T34" s="34"/>
      <c r="U34" s="34"/>
      <c r="V34" s="34"/>
      <c r="W34" s="34"/>
      <c r="X34" s="34"/>
      <c r="Y34" s="34"/>
      <c r="Z34" s="34"/>
      <c r="AA34" s="34"/>
      <c r="AB34" s="34"/>
      <c r="AC34" s="34"/>
      <c r="AD34" s="34"/>
      <c r="AE34" s="34"/>
    </row>
    <row r="35" spans="1:31" s="2" customFormat="1" ht="14.45" customHeight="1" x14ac:dyDescent="0.2">
      <c r="A35" s="34"/>
      <c r="B35" s="39"/>
      <c r="C35" s="34"/>
      <c r="D35" s="128" t="s">
        <v>37</v>
      </c>
      <c r="E35" s="119" t="s">
        <v>38</v>
      </c>
      <c r="F35" s="129">
        <f>ROUND((SUM(BE123:BE174)),  2)</f>
        <v>0</v>
      </c>
      <c r="G35" s="34"/>
      <c r="H35" s="34"/>
      <c r="I35" s="130">
        <v>0.21</v>
      </c>
      <c r="J35" s="129">
        <f>ROUND(((SUM(BE123:BE174))*I35),  2)</f>
        <v>0</v>
      </c>
      <c r="K35" s="34"/>
      <c r="L35" s="51"/>
      <c r="S35" s="34"/>
      <c r="T35" s="34"/>
      <c r="U35" s="34"/>
      <c r="V35" s="34"/>
      <c r="W35" s="34"/>
      <c r="X35" s="34"/>
      <c r="Y35" s="34"/>
      <c r="Z35" s="34"/>
      <c r="AA35" s="34"/>
      <c r="AB35" s="34"/>
      <c r="AC35" s="34"/>
      <c r="AD35" s="34"/>
      <c r="AE35" s="34"/>
    </row>
    <row r="36" spans="1:31" s="2" customFormat="1" ht="14.45" customHeight="1" x14ac:dyDescent="0.2">
      <c r="A36" s="34"/>
      <c r="B36" s="39"/>
      <c r="C36" s="34"/>
      <c r="D36" s="34"/>
      <c r="E36" s="119" t="s">
        <v>39</v>
      </c>
      <c r="F36" s="129">
        <f>ROUND((SUM(BF123:BF174)),  2)</f>
        <v>0</v>
      </c>
      <c r="G36" s="34"/>
      <c r="H36" s="34"/>
      <c r="I36" s="130">
        <v>0.15</v>
      </c>
      <c r="J36" s="129">
        <f>ROUND(((SUM(BF123:BF174))*I36),  2)</f>
        <v>0</v>
      </c>
      <c r="K36" s="34"/>
      <c r="L36" s="51"/>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9" t="s">
        <v>40</v>
      </c>
      <c r="F37" s="129">
        <f>ROUND((SUM(BG123:BG174)),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9" t="s">
        <v>41</v>
      </c>
      <c r="F38" s="129">
        <f>ROUND((SUM(BH123:BH174)),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9" t="s">
        <v>42</v>
      </c>
      <c r="F39" s="129">
        <f>ROUND((SUM(BI123:BI174)),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x14ac:dyDescent="0.2">
      <c r="A41" s="34"/>
      <c r="B41" s="39"/>
      <c r="C41" s="131"/>
      <c r="D41" s="132" t="s">
        <v>43</v>
      </c>
      <c r="E41" s="133"/>
      <c r="F41" s="133"/>
      <c r="G41" s="134" t="s">
        <v>44</v>
      </c>
      <c r="H41" s="135" t="s">
        <v>45</v>
      </c>
      <c r="I41" s="133"/>
      <c r="J41" s="136">
        <f>SUM(J32:J39)</f>
        <v>0</v>
      </c>
      <c r="K41" s="137"/>
      <c r="L41" s="51"/>
      <c r="S41" s="34"/>
      <c r="T41" s="34"/>
      <c r="U41" s="34"/>
      <c r="V41" s="34"/>
      <c r="W41" s="34"/>
      <c r="X41" s="34"/>
      <c r="Y41" s="34"/>
      <c r="Z41" s="34"/>
      <c r="AA41" s="34"/>
      <c r="AB41" s="34"/>
      <c r="AC41" s="34"/>
      <c r="AD41" s="34"/>
      <c r="AE41" s="34"/>
    </row>
    <row r="42" spans="1:31" s="2" customFormat="1" ht="14.45" customHeight="1" x14ac:dyDescent="0.2">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51"/>
      <c r="D50" s="138" t="s">
        <v>46</v>
      </c>
      <c r="E50" s="139"/>
      <c r="F50" s="139"/>
      <c r="G50" s="138" t="s">
        <v>47</v>
      </c>
      <c r="H50" s="139"/>
      <c r="I50" s="139"/>
      <c r="J50" s="139"/>
      <c r="K50" s="139"/>
      <c r="L50" s="51"/>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34"/>
      <c r="B61" s="39"/>
      <c r="C61" s="34"/>
      <c r="D61" s="140" t="s">
        <v>48</v>
      </c>
      <c r="E61" s="141"/>
      <c r="F61" s="142" t="s">
        <v>49</v>
      </c>
      <c r="G61" s="140" t="s">
        <v>48</v>
      </c>
      <c r="H61" s="141"/>
      <c r="I61" s="141"/>
      <c r="J61" s="143" t="s">
        <v>49</v>
      </c>
      <c r="K61" s="141"/>
      <c r="L61" s="51"/>
      <c r="S61" s="34"/>
      <c r="T61" s="34"/>
      <c r="U61" s="34"/>
      <c r="V61" s="34"/>
      <c r="W61" s="34"/>
      <c r="X61" s="34"/>
      <c r="Y61" s="34"/>
      <c r="Z61" s="34"/>
      <c r="AA61" s="34"/>
      <c r="AB61" s="34"/>
      <c r="AC61" s="34"/>
      <c r="AD61" s="34"/>
      <c r="AE61" s="34"/>
    </row>
    <row r="62" spans="1:31" x14ac:dyDescent="0.2">
      <c r="B62" s="20"/>
      <c r="L62" s="20"/>
    </row>
    <row r="63" spans="1:31" x14ac:dyDescent="0.2">
      <c r="B63" s="20"/>
      <c r="L63" s="20"/>
    </row>
    <row r="64" spans="1:31" x14ac:dyDescent="0.2">
      <c r="B64" s="20"/>
      <c r="L64" s="20"/>
    </row>
    <row r="65" spans="1:31" s="2" customFormat="1" ht="12.75" x14ac:dyDescent="0.2">
      <c r="A65" s="34"/>
      <c r="B65" s="39"/>
      <c r="C65" s="34"/>
      <c r="D65" s="138" t="s">
        <v>50</v>
      </c>
      <c r="E65" s="144"/>
      <c r="F65" s="144"/>
      <c r="G65" s="138" t="s">
        <v>51</v>
      </c>
      <c r="H65" s="144"/>
      <c r="I65" s="144"/>
      <c r="J65" s="144"/>
      <c r="K65" s="144"/>
      <c r="L65" s="51"/>
      <c r="S65" s="34"/>
      <c r="T65" s="34"/>
      <c r="U65" s="34"/>
      <c r="V65" s="34"/>
      <c r="W65" s="34"/>
      <c r="X65" s="34"/>
      <c r="Y65" s="34"/>
      <c r="Z65" s="34"/>
      <c r="AA65" s="34"/>
      <c r="AB65" s="34"/>
      <c r="AC65" s="34"/>
      <c r="AD65" s="34"/>
      <c r="AE65" s="34"/>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34"/>
      <c r="B76" s="39"/>
      <c r="C76" s="34"/>
      <c r="D76" s="140" t="s">
        <v>48</v>
      </c>
      <c r="E76" s="141"/>
      <c r="F76" s="142" t="s">
        <v>49</v>
      </c>
      <c r="G76" s="140" t="s">
        <v>48</v>
      </c>
      <c r="H76" s="141"/>
      <c r="I76" s="141"/>
      <c r="J76" s="143" t="s">
        <v>49</v>
      </c>
      <c r="K76" s="141"/>
      <c r="L76" s="51"/>
      <c r="S76" s="34"/>
      <c r="T76" s="34"/>
      <c r="U76" s="34"/>
      <c r="V76" s="34"/>
      <c r="W76" s="34"/>
      <c r="X76" s="34"/>
      <c r="Y76" s="34"/>
      <c r="Z76" s="34"/>
      <c r="AA76" s="34"/>
      <c r="AB76" s="34"/>
      <c r="AC76" s="34"/>
      <c r="AD76" s="34"/>
      <c r="AE76" s="34"/>
    </row>
    <row r="77" spans="1:31" s="2" customFormat="1" ht="14.45" customHeight="1" x14ac:dyDescent="0.2">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5" customHeight="1" x14ac:dyDescent="0.2">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x14ac:dyDescent="0.2">
      <c r="A82" s="34"/>
      <c r="B82" s="35"/>
      <c r="C82" s="23" t="s">
        <v>158</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x14ac:dyDescent="0.2">
      <c r="A85" s="34"/>
      <c r="B85" s="35"/>
      <c r="C85" s="36"/>
      <c r="D85" s="36"/>
      <c r="E85" s="309" t="str">
        <f>E7</f>
        <v>16 -Oprava trati v úseku Praha Smíchov - Beroun Závodí</v>
      </c>
      <c r="F85" s="310"/>
      <c r="G85" s="310"/>
      <c r="H85" s="310"/>
      <c r="I85" s="36"/>
      <c r="J85" s="36"/>
      <c r="K85" s="36"/>
      <c r="L85" s="51"/>
      <c r="S85" s="34"/>
      <c r="T85" s="34"/>
      <c r="U85" s="34"/>
      <c r="V85" s="34"/>
      <c r="W85" s="34"/>
      <c r="X85" s="34"/>
      <c r="Y85" s="34"/>
      <c r="Z85" s="34"/>
      <c r="AA85" s="34"/>
      <c r="AB85" s="34"/>
      <c r="AC85" s="34"/>
      <c r="AD85" s="34"/>
      <c r="AE85" s="34"/>
    </row>
    <row r="86" spans="1:31" s="1" customFormat="1" ht="12" customHeight="1" x14ac:dyDescent="0.2">
      <c r="B86" s="21"/>
      <c r="C86" s="29" t="s">
        <v>156</v>
      </c>
      <c r="D86" s="22"/>
      <c r="E86" s="22"/>
      <c r="F86" s="22"/>
      <c r="G86" s="22"/>
      <c r="H86" s="22"/>
      <c r="I86" s="22"/>
      <c r="J86" s="22"/>
      <c r="K86" s="22"/>
      <c r="L86" s="20"/>
    </row>
    <row r="87" spans="1:31" s="2" customFormat="1" ht="16.5" customHeight="1" x14ac:dyDescent="0.2">
      <c r="A87" s="34"/>
      <c r="B87" s="35"/>
      <c r="C87" s="36"/>
      <c r="D87" s="36"/>
      <c r="E87" s="309" t="s">
        <v>485</v>
      </c>
      <c r="F87" s="308"/>
      <c r="G87" s="308"/>
      <c r="H87" s="308"/>
      <c r="I87" s="36"/>
      <c r="J87" s="36"/>
      <c r="K87" s="36"/>
      <c r="L87" s="51"/>
      <c r="S87" s="34"/>
      <c r="T87" s="34"/>
      <c r="U87" s="34"/>
      <c r="V87" s="34"/>
      <c r="W87" s="34"/>
      <c r="X87" s="34"/>
      <c r="Y87" s="34"/>
      <c r="Z87" s="34"/>
      <c r="AA87" s="34"/>
      <c r="AB87" s="34"/>
      <c r="AC87" s="34"/>
      <c r="AD87" s="34"/>
      <c r="AE87" s="34"/>
    </row>
    <row r="88" spans="1:31" s="2" customFormat="1" ht="12" customHeight="1" x14ac:dyDescent="0.2">
      <c r="A88" s="34"/>
      <c r="B88" s="35"/>
      <c r="C88" s="29" t="s">
        <v>486</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x14ac:dyDescent="0.2">
      <c r="A89" s="34"/>
      <c r="B89" s="35"/>
      <c r="C89" s="36"/>
      <c r="D89" s="36"/>
      <c r="E89" s="270" t="str">
        <f>E11</f>
        <v>03 - Oprava P2225</v>
      </c>
      <c r="F89" s="308"/>
      <c r="G89" s="308"/>
      <c r="H89" s="308"/>
      <c r="I89" s="36"/>
      <c r="J89" s="36"/>
      <c r="K89" s="36"/>
      <c r="L89" s="51"/>
      <c r="S89" s="34"/>
      <c r="T89" s="34"/>
      <c r="U89" s="34"/>
      <c r="V89" s="34"/>
      <c r="W89" s="34"/>
      <c r="X89" s="34"/>
      <c r="Y89" s="34"/>
      <c r="Z89" s="34"/>
      <c r="AA89" s="34"/>
      <c r="AB89" s="34"/>
      <c r="AC89" s="34"/>
      <c r="AD89" s="34"/>
      <c r="AE89" s="34"/>
    </row>
    <row r="90" spans="1:31" s="2" customFormat="1" ht="6.95"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x14ac:dyDescent="0.2">
      <c r="A91" s="34"/>
      <c r="B91" s="35"/>
      <c r="C91" s="29" t="s">
        <v>20</v>
      </c>
      <c r="D91" s="36"/>
      <c r="E91" s="36"/>
      <c r="F91" s="27" t="str">
        <f>F14</f>
        <v xml:space="preserve"> </v>
      </c>
      <c r="G91" s="36"/>
      <c r="H91" s="36"/>
      <c r="I91" s="29" t="s">
        <v>22</v>
      </c>
      <c r="J91" s="66" t="str">
        <f>IF(J14="","",J14)</f>
        <v>4. 4. 2022</v>
      </c>
      <c r="K91" s="36"/>
      <c r="L91" s="51"/>
      <c r="S91" s="34"/>
      <c r="T91" s="34"/>
      <c r="U91" s="34"/>
      <c r="V91" s="34"/>
      <c r="W91" s="34"/>
      <c r="X91" s="34"/>
      <c r="Y91" s="34"/>
      <c r="Z91" s="34"/>
      <c r="AA91" s="34"/>
      <c r="AB91" s="34"/>
      <c r="AC91" s="34"/>
      <c r="AD91" s="34"/>
      <c r="AE91" s="34"/>
    </row>
    <row r="92" spans="1:31" s="2" customFormat="1" ht="6.95" customHeight="1" x14ac:dyDescent="0.2">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x14ac:dyDescent="0.2">
      <c r="A93" s="34"/>
      <c r="B93" s="35"/>
      <c r="C93" s="29" t="s">
        <v>24</v>
      </c>
      <c r="D93" s="36"/>
      <c r="E93" s="36"/>
      <c r="F93" s="27" t="str">
        <f>E17</f>
        <v xml:space="preserve"> </v>
      </c>
      <c r="G93" s="36"/>
      <c r="H93" s="36"/>
      <c r="I93" s="29" t="s">
        <v>29</v>
      </c>
      <c r="J93" s="32" t="str">
        <f>E23</f>
        <v xml:space="preserve"> </v>
      </c>
      <c r="K93" s="36"/>
      <c r="L93" s="51"/>
      <c r="S93" s="34"/>
      <c r="T93" s="34"/>
      <c r="U93" s="34"/>
      <c r="V93" s="34"/>
      <c r="W93" s="34"/>
      <c r="X93" s="34"/>
      <c r="Y93" s="34"/>
      <c r="Z93" s="34"/>
      <c r="AA93" s="34"/>
      <c r="AB93" s="34"/>
      <c r="AC93" s="34"/>
      <c r="AD93" s="34"/>
      <c r="AE93" s="34"/>
    </row>
    <row r="94" spans="1:31" s="2" customFormat="1" ht="15.2" customHeight="1" x14ac:dyDescent="0.2">
      <c r="A94" s="34"/>
      <c r="B94" s="35"/>
      <c r="C94" s="29" t="s">
        <v>27</v>
      </c>
      <c r="D94" s="36"/>
      <c r="E94" s="36"/>
      <c r="F94" s="27" t="str">
        <f>IF(E20="","",E20)</f>
        <v>Vyplň údaj</v>
      </c>
      <c r="G94" s="36"/>
      <c r="H94" s="36"/>
      <c r="I94" s="29" t="s">
        <v>31</v>
      </c>
      <c r="J94" s="32" t="str">
        <f>E26</f>
        <v xml:space="preserve"> </v>
      </c>
      <c r="K94" s="36"/>
      <c r="L94" s="51"/>
      <c r="S94" s="34"/>
      <c r="T94" s="34"/>
      <c r="U94" s="34"/>
      <c r="V94" s="34"/>
      <c r="W94" s="34"/>
      <c r="X94" s="34"/>
      <c r="Y94" s="34"/>
      <c r="Z94" s="34"/>
      <c r="AA94" s="34"/>
      <c r="AB94" s="34"/>
      <c r="AC94" s="34"/>
      <c r="AD94" s="34"/>
      <c r="AE94" s="34"/>
    </row>
    <row r="95" spans="1:31" s="2" customFormat="1" ht="10.35"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x14ac:dyDescent="0.2">
      <c r="A96" s="34"/>
      <c r="B96" s="35"/>
      <c r="C96" s="149" t="s">
        <v>159</v>
      </c>
      <c r="D96" s="150"/>
      <c r="E96" s="150"/>
      <c r="F96" s="150"/>
      <c r="G96" s="150"/>
      <c r="H96" s="150"/>
      <c r="I96" s="150"/>
      <c r="J96" s="151" t="s">
        <v>160</v>
      </c>
      <c r="K96" s="150"/>
      <c r="L96" s="51"/>
      <c r="S96" s="34"/>
      <c r="T96" s="34"/>
      <c r="U96" s="34"/>
      <c r="V96" s="34"/>
      <c r="W96" s="34"/>
      <c r="X96" s="34"/>
      <c r="Y96" s="34"/>
      <c r="Z96" s="34"/>
      <c r="AA96" s="34"/>
      <c r="AB96" s="34"/>
      <c r="AC96" s="34"/>
      <c r="AD96" s="34"/>
      <c r="AE96" s="34"/>
    </row>
    <row r="97" spans="1:47" s="2" customFormat="1" ht="10.35" customHeight="1" x14ac:dyDescent="0.2">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x14ac:dyDescent="0.2">
      <c r="A98" s="34"/>
      <c r="B98" s="35"/>
      <c r="C98" s="152" t="s">
        <v>161</v>
      </c>
      <c r="D98" s="36"/>
      <c r="E98" s="36"/>
      <c r="F98" s="36"/>
      <c r="G98" s="36"/>
      <c r="H98" s="36"/>
      <c r="I98" s="36"/>
      <c r="J98" s="84">
        <f>J123</f>
        <v>0</v>
      </c>
      <c r="K98" s="36"/>
      <c r="L98" s="51"/>
      <c r="S98" s="34"/>
      <c r="T98" s="34"/>
      <c r="U98" s="34"/>
      <c r="V98" s="34"/>
      <c r="W98" s="34"/>
      <c r="X98" s="34"/>
      <c r="Y98" s="34"/>
      <c r="Z98" s="34"/>
      <c r="AA98" s="34"/>
      <c r="AB98" s="34"/>
      <c r="AC98" s="34"/>
      <c r="AD98" s="34"/>
      <c r="AE98" s="34"/>
      <c r="AU98" s="17" t="s">
        <v>162</v>
      </c>
    </row>
    <row r="99" spans="1:47" s="9" customFormat="1" ht="24.95" customHeight="1" x14ac:dyDescent="0.2">
      <c r="B99" s="153"/>
      <c r="C99" s="154"/>
      <c r="D99" s="155" t="s">
        <v>163</v>
      </c>
      <c r="E99" s="156"/>
      <c r="F99" s="156"/>
      <c r="G99" s="156"/>
      <c r="H99" s="156"/>
      <c r="I99" s="156"/>
      <c r="J99" s="157">
        <f>J124</f>
        <v>0</v>
      </c>
      <c r="K99" s="154"/>
      <c r="L99" s="158"/>
    </row>
    <row r="100" spans="1:47" s="10" customFormat="1" ht="19.899999999999999" customHeight="1" x14ac:dyDescent="0.2">
      <c r="B100" s="159"/>
      <c r="C100" s="104"/>
      <c r="D100" s="160" t="s">
        <v>164</v>
      </c>
      <c r="E100" s="161"/>
      <c r="F100" s="161"/>
      <c r="G100" s="161"/>
      <c r="H100" s="161"/>
      <c r="I100" s="161"/>
      <c r="J100" s="162">
        <f>J125</f>
        <v>0</v>
      </c>
      <c r="K100" s="104"/>
      <c r="L100" s="163"/>
    </row>
    <row r="101" spans="1:47" s="9" customFormat="1" ht="24.95" customHeight="1" x14ac:dyDescent="0.2">
      <c r="B101" s="153"/>
      <c r="C101" s="154"/>
      <c r="D101" s="155" t="s">
        <v>165</v>
      </c>
      <c r="E101" s="156"/>
      <c r="F101" s="156"/>
      <c r="G101" s="156"/>
      <c r="H101" s="156"/>
      <c r="I101" s="156"/>
      <c r="J101" s="157">
        <f>J162</f>
        <v>0</v>
      </c>
      <c r="K101" s="154"/>
      <c r="L101" s="158"/>
    </row>
    <row r="102" spans="1:47" s="2" customFormat="1" ht="21.75" customHeight="1" x14ac:dyDescent="0.2">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47" s="2" customFormat="1" ht="6.95" customHeight="1" x14ac:dyDescent="0.2">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7" spans="1:47" s="2" customFormat="1" ht="6.95" customHeight="1" x14ac:dyDescent="0.2">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47" s="2" customFormat="1" ht="24.95" customHeight="1" x14ac:dyDescent="0.2">
      <c r="A108" s="34"/>
      <c r="B108" s="35"/>
      <c r="C108" s="23" t="s">
        <v>166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47" s="2" customFormat="1" ht="6.95" customHeight="1" x14ac:dyDescent="0.2">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47" s="2" customFormat="1" ht="12" customHeight="1" x14ac:dyDescent="0.2">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16.5" customHeight="1" x14ac:dyDescent="0.2">
      <c r="A111" s="34"/>
      <c r="B111" s="35"/>
      <c r="C111" s="36"/>
      <c r="D111" s="36"/>
      <c r="E111" s="309" t="str">
        <f>E7</f>
        <v>16 -Oprava trati v úseku Praha Smíchov - Beroun Závodí</v>
      </c>
      <c r="F111" s="310"/>
      <c r="G111" s="310"/>
      <c r="H111" s="310"/>
      <c r="I111" s="36"/>
      <c r="J111" s="36"/>
      <c r="K111" s="36"/>
      <c r="L111" s="51"/>
      <c r="S111" s="34"/>
      <c r="T111" s="34"/>
      <c r="U111" s="34"/>
      <c r="V111" s="34"/>
      <c r="W111" s="34"/>
      <c r="X111" s="34"/>
      <c r="Y111" s="34"/>
      <c r="Z111" s="34"/>
      <c r="AA111" s="34"/>
      <c r="AB111" s="34"/>
      <c r="AC111" s="34"/>
      <c r="AD111" s="34"/>
      <c r="AE111" s="34"/>
    </row>
    <row r="112" spans="1:47" s="1" customFormat="1" ht="12" customHeight="1" x14ac:dyDescent="0.2">
      <c r="B112" s="21"/>
      <c r="C112" s="29" t="s">
        <v>156</v>
      </c>
      <c r="D112" s="22"/>
      <c r="E112" s="22"/>
      <c r="F112" s="22"/>
      <c r="G112" s="22"/>
      <c r="H112" s="22"/>
      <c r="I112" s="22"/>
      <c r="J112" s="22"/>
      <c r="K112" s="22"/>
      <c r="L112" s="20"/>
    </row>
    <row r="113" spans="1:65" s="2" customFormat="1" ht="16.5" customHeight="1" x14ac:dyDescent="0.2">
      <c r="A113" s="34"/>
      <c r="B113" s="35"/>
      <c r="C113" s="36"/>
      <c r="D113" s="36"/>
      <c r="E113" s="309" t="s">
        <v>485</v>
      </c>
      <c r="F113" s="308"/>
      <c r="G113" s="308"/>
      <c r="H113" s="308"/>
      <c r="I113" s="36"/>
      <c r="J113" s="36"/>
      <c r="K113" s="36"/>
      <c r="L113" s="51"/>
      <c r="S113" s="34"/>
      <c r="T113" s="34"/>
      <c r="U113" s="34"/>
      <c r="V113" s="34"/>
      <c r="W113" s="34"/>
      <c r="X113" s="34"/>
      <c r="Y113" s="34"/>
      <c r="Z113" s="34"/>
      <c r="AA113" s="34"/>
      <c r="AB113" s="34"/>
      <c r="AC113" s="34"/>
      <c r="AD113" s="34"/>
      <c r="AE113" s="34"/>
    </row>
    <row r="114" spans="1:65" s="2" customFormat="1" ht="12" customHeight="1" x14ac:dyDescent="0.2">
      <c r="A114" s="34"/>
      <c r="B114" s="35"/>
      <c r="C114" s="29" t="s">
        <v>486</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6.5" customHeight="1" x14ac:dyDescent="0.2">
      <c r="A115" s="34"/>
      <c r="B115" s="35"/>
      <c r="C115" s="36"/>
      <c r="D115" s="36"/>
      <c r="E115" s="270" t="str">
        <f>E11</f>
        <v>03 - Oprava P2225</v>
      </c>
      <c r="F115" s="308"/>
      <c r="G115" s="308"/>
      <c r="H115" s="308"/>
      <c r="I115" s="36"/>
      <c r="J115" s="36"/>
      <c r="K115" s="36"/>
      <c r="L115" s="51"/>
      <c r="S115" s="34"/>
      <c r="T115" s="34"/>
      <c r="U115" s="34"/>
      <c r="V115" s="34"/>
      <c r="W115" s="34"/>
      <c r="X115" s="34"/>
      <c r="Y115" s="34"/>
      <c r="Z115" s="34"/>
      <c r="AA115" s="34"/>
      <c r="AB115" s="34"/>
      <c r="AC115" s="34"/>
      <c r="AD115" s="34"/>
      <c r="AE115" s="34"/>
    </row>
    <row r="116" spans="1:65" s="2" customFormat="1" ht="6.95" customHeight="1" x14ac:dyDescent="0.2">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2" customHeight="1" x14ac:dyDescent="0.2">
      <c r="A117" s="34"/>
      <c r="B117" s="35"/>
      <c r="C117" s="29" t="s">
        <v>20</v>
      </c>
      <c r="D117" s="36"/>
      <c r="E117" s="36"/>
      <c r="F117" s="27" t="str">
        <f>F14</f>
        <v xml:space="preserve"> </v>
      </c>
      <c r="G117" s="36"/>
      <c r="H117" s="36"/>
      <c r="I117" s="29" t="s">
        <v>22</v>
      </c>
      <c r="J117" s="66" t="str">
        <f>IF(J14="","",J14)</f>
        <v>4. 4. 2022</v>
      </c>
      <c r="K117" s="36"/>
      <c r="L117" s="51"/>
      <c r="S117" s="34"/>
      <c r="T117" s="34"/>
      <c r="U117" s="34"/>
      <c r="V117" s="34"/>
      <c r="W117" s="34"/>
      <c r="X117" s="34"/>
      <c r="Y117" s="34"/>
      <c r="Z117" s="34"/>
      <c r="AA117" s="34"/>
      <c r="AB117" s="34"/>
      <c r="AC117" s="34"/>
      <c r="AD117" s="34"/>
      <c r="AE117" s="34"/>
    </row>
    <row r="118" spans="1:65" s="2" customFormat="1" ht="6.95" customHeight="1" x14ac:dyDescent="0.2">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5.2" customHeight="1" x14ac:dyDescent="0.2">
      <c r="A119" s="34"/>
      <c r="B119" s="35"/>
      <c r="C119" s="29" t="s">
        <v>24</v>
      </c>
      <c r="D119" s="36"/>
      <c r="E119" s="36"/>
      <c r="F119" s="27" t="str">
        <f>E17</f>
        <v xml:space="preserve"> </v>
      </c>
      <c r="G119" s="36"/>
      <c r="H119" s="36"/>
      <c r="I119" s="29" t="s">
        <v>29</v>
      </c>
      <c r="J119" s="32" t="str">
        <f>E23</f>
        <v xml:space="preserve"> </v>
      </c>
      <c r="K119" s="36"/>
      <c r="L119" s="51"/>
      <c r="S119" s="34"/>
      <c r="T119" s="34"/>
      <c r="U119" s="34"/>
      <c r="V119" s="34"/>
      <c r="W119" s="34"/>
      <c r="X119" s="34"/>
      <c r="Y119" s="34"/>
      <c r="Z119" s="34"/>
      <c r="AA119" s="34"/>
      <c r="AB119" s="34"/>
      <c r="AC119" s="34"/>
      <c r="AD119" s="34"/>
      <c r="AE119" s="34"/>
    </row>
    <row r="120" spans="1:65" s="2" customFormat="1" ht="15.2" customHeight="1" x14ac:dyDescent="0.2">
      <c r="A120" s="34"/>
      <c r="B120" s="35"/>
      <c r="C120" s="29" t="s">
        <v>27</v>
      </c>
      <c r="D120" s="36"/>
      <c r="E120" s="36"/>
      <c r="F120" s="27" t="str">
        <f>IF(E20="","",E20)</f>
        <v>Vyplň údaj</v>
      </c>
      <c r="G120" s="36"/>
      <c r="H120" s="36"/>
      <c r="I120" s="29" t="s">
        <v>31</v>
      </c>
      <c r="J120" s="32" t="str">
        <f>E26</f>
        <v xml:space="preserve"> </v>
      </c>
      <c r="K120" s="36"/>
      <c r="L120" s="51"/>
      <c r="S120" s="34"/>
      <c r="T120" s="34"/>
      <c r="U120" s="34"/>
      <c r="V120" s="34"/>
      <c r="W120" s="34"/>
      <c r="X120" s="34"/>
      <c r="Y120" s="34"/>
      <c r="Z120" s="34"/>
      <c r="AA120" s="34"/>
      <c r="AB120" s="34"/>
      <c r="AC120" s="34"/>
      <c r="AD120" s="34"/>
      <c r="AE120" s="34"/>
    </row>
    <row r="121" spans="1:65" s="2" customFormat="1" ht="10.35" customHeight="1" x14ac:dyDescent="0.2">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11" customFormat="1" ht="29.25" customHeight="1" x14ac:dyDescent="0.2">
      <c r="A122" s="164"/>
      <c r="B122" s="165"/>
      <c r="C122" s="166" t="s">
        <v>167</v>
      </c>
      <c r="D122" s="167" t="s">
        <v>58</v>
      </c>
      <c r="E122" s="167" t="s">
        <v>54</v>
      </c>
      <c r="F122" s="167" t="s">
        <v>55</v>
      </c>
      <c r="G122" s="167" t="s">
        <v>168</v>
      </c>
      <c r="H122" s="167" t="s">
        <v>169</v>
      </c>
      <c r="I122" s="167" t="s">
        <v>170</v>
      </c>
      <c r="J122" s="167" t="s">
        <v>160</v>
      </c>
      <c r="K122" s="168" t="s">
        <v>171</v>
      </c>
      <c r="L122" s="169"/>
      <c r="M122" s="75" t="s">
        <v>1</v>
      </c>
      <c r="N122" s="76" t="s">
        <v>37</v>
      </c>
      <c r="O122" s="76" t="s">
        <v>172</v>
      </c>
      <c r="P122" s="76" t="s">
        <v>173</v>
      </c>
      <c r="Q122" s="76" t="s">
        <v>174</v>
      </c>
      <c r="R122" s="76" t="s">
        <v>175</v>
      </c>
      <c r="S122" s="76" t="s">
        <v>176</v>
      </c>
      <c r="T122" s="77" t="s">
        <v>177</v>
      </c>
      <c r="U122" s="164"/>
      <c r="V122" s="164"/>
      <c r="W122" s="164"/>
      <c r="X122" s="164"/>
      <c r="Y122" s="164"/>
      <c r="Z122" s="164"/>
      <c r="AA122" s="164"/>
      <c r="AB122" s="164"/>
      <c r="AC122" s="164"/>
      <c r="AD122" s="164"/>
      <c r="AE122" s="164"/>
    </row>
    <row r="123" spans="1:65" s="2" customFormat="1" ht="22.9" customHeight="1" x14ac:dyDescent="0.25">
      <c r="A123" s="34"/>
      <c r="B123" s="35"/>
      <c r="C123" s="82" t="s">
        <v>178</v>
      </c>
      <c r="D123" s="36"/>
      <c r="E123" s="36"/>
      <c r="F123" s="36"/>
      <c r="G123" s="36"/>
      <c r="H123" s="36"/>
      <c r="I123" s="36"/>
      <c r="J123" s="170">
        <f>BK123</f>
        <v>0</v>
      </c>
      <c r="K123" s="36"/>
      <c r="L123" s="39"/>
      <c r="M123" s="78"/>
      <c r="N123" s="171"/>
      <c r="O123" s="79"/>
      <c r="P123" s="172">
        <f>P124+P162</f>
        <v>0</v>
      </c>
      <c r="Q123" s="79"/>
      <c r="R123" s="172">
        <f>R124+R162</f>
        <v>13.491300000000001</v>
      </c>
      <c r="S123" s="79"/>
      <c r="T123" s="173">
        <f>T124+T162</f>
        <v>0</v>
      </c>
      <c r="U123" s="34"/>
      <c r="V123" s="34"/>
      <c r="W123" s="34"/>
      <c r="X123" s="34"/>
      <c r="Y123" s="34"/>
      <c r="Z123" s="34"/>
      <c r="AA123" s="34"/>
      <c r="AB123" s="34"/>
      <c r="AC123" s="34"/>
      <c r="AD123" s="34"/>
      <c r="AE123" s="34"/>
      <c r="AT123" s="17" t="s">
        <v>72</v>
      </c>
      <c r="AU123" s="17" t="s">
        <v>162</v>
      </c>
      <c r="BK123" s="174">
        <f>BK124+BK162</f>
        <v>0</v>
      </c>
    </row>
    <row r="124" spans="1:65" s="12" customFormat="1" ht="25.9" customHeight="1" x14ac:dyDescent="0.2">
      <c r="B124" s="175"/>
      <c r="C124" s="176"/>
      <c r="D124" s="177" t="s">
        <v>72</v>
      </c>
      <c r="E124" s="178" t="s">
        <v>179</v>
      </c>
      <c r="F124" s="178" t="s">
        <v>180</v>
      </c>
      <c r="G124" s="176"/>
      <c r="H124" s="176"/>
      <c r="I124" s="179"/>
      <c r="J124" s="180">
        <f>BK124</f>
        <v>0</v>
      </c>
      <c r="K124" s="176"/>
      <c r="L124" s="181"/>
      <c r="M124" s="182"/>
      <c r="N124" s="183"/>
      <c r="O124" s="183"/>
      <c r="P124" s="184">
        <f>P125</f>
        <v>0</v>
      </c>
      <c r="Q124" s="183"/>
      <c r="R124" s="184">
        <f>R125</f>
        <v>13.491300000000001</v>
      </c>
      <c r="S124" s="183"/>
      <c r="T124" s="185">
        <f>T125</f>
        <v>0</v>
      </c>
      <c r="AR124" s="186" t="s">
        <v>81</v>
      </c>
      <c r="AT124" s="187" t="s">
        <v>72</v>
      </c>
      <c r="AU124" s="187" t="s">
        <v>73</v>
      </c>
      <c r="AY124" s="186" t="s">
        <v>181</v>
      </c>
      <c r="BK124" s="188">
        <f>BK125</f>
        <v>0</v>
      </c>
    </row>
    <row r="125" spans="1:65" s="12" customFormat="1" ht="22.9" customHeight="1" x14ac:dyDescent="0.2">
      <c r="B125" s="175"/>
      <c r="C125" s="176"/>
      <c r="D125" s="177" t="s">
        <v>72</v>
      </c>
      <c r="E125" s="189" t="s">
        <v>182</v>
      </c>
      <c r="F125" s="189" t="s">
        <v>183</v>
      </c>
      <c r="G125" s="176"/>
      <c r="H125" s="176"/>
      <c r="I125" s="179"/>
      <c r="J125" s="190">
        <f>BK125</f>
        <v>0</v>
      </c>
      <c r="K125" s="176"/>
      <c r="L125" s="181"/>
      <c r="M125" s="182"/>
      <c r="N125" s="183"/>
      <c r="O125" s="183"/>
      <c r="P125" s="184">
        <f>SUM(P126:P161)</f>
        <v>0</v>
      </c>
      <c r="Q125" s="183"/>
      <c r="R125" s="184">
        <f>SUM(R126:R161)</f>
        <v>13.491300000000001</v>
      </c>
      <c r="S125" s="183"/>
      <c r="T125" s="185">
        <f>SUM(T126:T161)</f>
        <v>0</v>
      </c>
      <c r="AR125" s="186" t="s">
        <v>81</v>
      </c>
      <c r="AT125" s="187" t="s">
        <v>72</v>
      </c>
      <c r="AU125" s="187" t="s">
        <v>81</v>
      </c>
      <c r="AY125" s="186" t="s">
        <v>181</v>
      </c>
      <c r="BK125" s="188">
        <f>SUM(BK126:BK161)</f>
        <v>0</v>
      </c>
    </row>
    <row r="126" spans="1:65" s="2" customFormat="1" ht="55.5" customHeight="1" x14ac:dyDescent="0.2">
      <c r="A126" s="34"/>
      <c r="B126" s="35"/>
      <c r="C126" s="191" t="s">
        <v>81</v>
      </c>
      <c r="D126" s="191" t="s">
        <v>184</v>
      </c>
      <c r="E126" s="192" t="s">
        <v>604</v>
      </c>
      <c r="F126" s="193" t="s">
        <v>605</v>
      </c>
      <c r="G126" s="194" t="s">
        <v>222</v>
      </c>
      <c r="H126" s="195">
        <v>6</v>
      </c>
      <c r="I126" s="196"/>
      <c r="J126" s="197">
        <f>ROUND(I126*H126,2)</f>
        <v>0</v>
      </c>
      <c r="K126" s="193" t="s">
        <v>188</v>
      </c>
      <c r="L126" s="39"/>
      <c r="M126" s="198" t="s">
        <v>1</v>
      </c>
      <c r="N126" s="199" t="s">
        <v>38</v>
      </c>
      <c r="O126" s="71"/>
      <c r="P126" s="200">
        <f>O126*H126</f>
        <v>0</v>
      </c>
      <c r="Q126" s="200">
        <v>0</v>
      </c>
      <c r="R126" s="200">
        <f>Q126*H126</f>
        <v>0</v>
      </c>
      <c r="S126" s="200">
        <v>0</v>
      </c>
      <c r="T126" s="201">
        <f>S126*H126</f>
        <v>0</v>
      </c>
      <c r="U126" s="34"/>
      <c r="V126" s="34"/>
      <c r="W126" s="34"/>
      <c r="X126" s="34"/>
      <c r="Y126" s="34"/>
      <c r="Z126" s="34"/>
      <c r="AA126" s="34"/>
      <c r="AB126" s="34"/>
      <c r="AC126" s="34"/>
      <c r="AD126" s="34"/>
      <c r="AE126" s="34"/>
      <c r="AR126" s="202" t="s">
        <v>189</v>
      </c>
      <c r="AT126" s="202" t="s">
        <v>184</v>
      </c>
      <c r="AU126" s="202" t="s">
        <v>83</v>
      </c>
      <c r="AY126" s="17" t="s">
        <v>181</v>
      </c>
      <c r="BE126" s="203">
        <f>IF(N126="základní",J126,0)</f>
        <v>0</v>
      </c>
      <c r="BF126" s="203">
        <f>IF(N126="snížená",J126,0)</f>
        <v>0</v>
      </c>
      <c r="BG126" s="203">
        <f>IF(N126="zákl. přenesená",J126,0)</f>
        <v>0</v>
      </c>
      <c r="BH126" s="203">
        <f>IF(N126="sníž. přenesená",J126,0)</f>
        <v>0</v>
      </c>
      <c r="BI126" s="203">
        <f>IF(N126="nulová",J126,0)</f>
        <v>0</v>
      </c>
      <c r="BJ126" s="17" t="s">
        <v>81</v>
      </c>
      <c r="BK126" s="203">
        <f>ROUND(I126*H126,2)</f>
        <v>0</v>
      </c>
      <c r="BL126" s="17" t="s">
        <v>189</v>
      </c>
      <c r="BM126" s="202" t="s">
        <v>606</v>
      </c>
    </row>
    <row r="127" spans="1:65" s="13" customFormat="1" x14ac:dyDescent="0.2">
      <c r="B127" s="204"/>
      <c r="C127" s="205"/>
      <c r="D127" s="206" t="s">
        <v>191</v>
      </c>
      <c r="E127" s="207" t="s">
        <v>1</v>
      </c>
      <c r="F127" s="208" t="s">
        <v>219</v>
      </c>
      <c r="G127" s="205"/>
      <c r="H127" s="209">
        <v>6</v>
      </c>
      <c r="I127" s="210"/>
      <c r="J127" s="205"/>
      <c r="K127" s="205"/>
      <c r="L127" s="211"/>
      <c r="M127" s="212"/>
      <c r="N127" s="213"/>
      <c r="O127" s="213"/>
      <c r="P127" s="213"/>
      <c r="Q127" s="213"/>
      <c r="R127" s="213"/>
      <c r="S127" s="213"/>
      <c r="T127" s="214"/>
      <c r="AT127" s="215" t="s">
        <v>191</v>
      </c>
      <c r="AU127" s="215" t="s">
        <v>83</v>
      </c>
      <c r="AV127" s="13" t="s">
        <v>83</v>
      </c>
      <c r="AW127" s="13" t="s">
        <v>30</v>
      </c>
      <c r="AX127" s="13" t="s">
        <v>73</v>
      </c>
      <c r="AY127" s="215" t="s">
        <v>181</v>
      </c>
    </row>
    <row r="128" spans="1:65" s="14" customFormat="1" x14ac:dyDescent="0.2">
      <c r="B128" s="216"/>
      <c r="C128" s="217"/>
      <c r="D128" s="206" t="s">
        <v>191</v>
      </c>
      <c r="E128" s="218" t="s">
        <v>1</v>
      </c>
      <c r="F128" s="219" t="s">
        <v>193</v>
      </c>
      <c r="G128" s="217"/>
      <c r="H128" s="220">
        <v>6</v>
      </c>
      <c r="I128" s="221"/>
      <c r="J128" s="217"/>
      <c r="K128" s="217"/>
      <c r="L128" s="222"/>
      <c r="M128" s="223"/>
      <c r="N128" s="224"/>
      <c r="O128" s="224"/>
      <c r="P128" s="224"/>
      <c r="Q128" s="224"/>
      <c r="R128" s="224"/>
      <c r="S128" s="224"/>
      <c r="T128" s="225"/>
      <c r="AT128" s="226" t="s">
        <v>191</v>
      </c>
      <c r="AU128" s="226" t="s">
        <v>83</v>
      </c>
      <c r="AV128" s="14" t="s">
        <v>189</v>
      </c>
      <c r="AW128" s="14" t="s">
        <v>30</v>
      </c>
      <c r="AX128" s="14" t="s">
        <v>81</v>
      </c>
      <c r="AY128" s="226" t="s">
        <v>181</v>
      </c>
    </row>
    <row r="129" spans="1:65" s="2" customFormat="1" ht="62.65" customHeight="1" x14ac:dyDescent="0.2">
      <c r="A129" s="34"/>
      <c r="B129" s="35"/>
      <c r="C129" s="191" t="s">
        <v>83</v>
      </c>
      <c r="D129" s="191" t="s">
        <v>184</v>
      </c>
      <c r="E129" s="192" t="s">
        <v>583</v>
      </c>
      <c r="F129" s="193" t="s">
        <v>584</v>
      </c>
      <c r="G129" s="194" t="s">
        <v>222</v>
      </c>
      <c r="H129" s="195">
        <v>6</v>
      </c>
      <c r="I129" s="196"/>
      <c r="J129" s="197">
        <f>ROUND(I129*H129,2)</f>
        <v>0</v>
      </c>
      <c r="K129" s="193" t="s">
        <v>188</v>
      </c>
      <c r="L129" s="39"/>
      <c r="M129" s="198" t="s">
        <v>1</v>
      </c>
      <c r="N129" s="199" t="s">
        <v>38</v>
      </c>
      <c r="O129" s="71"/>
      <c r="P129" s="200">
        <f>O129*H129</f>
        <v>0</v>
      </c>
      <c r="Q129" s="200">
        <v>0</v>
      </c>
      <c r="R129" s="200">
        <f>Q129*H129</f>
        <v>0</v>
      </c>
      <c r="S129" s="200">
        <v>0</v>
      </c>
      <c r="T129" s="201">
        <f>S129*H129</f>
        <v>0</v>
      </c>
      <c r="U129" s="34"/>
      <c r="V129" s="34"/>
      <c r="W129" s="34"/>
      <c r="X129" s="34"/>
      <c r="Y129" s="34"/>
      <c r="Z129" s="34"/>
      <c r="AA129" s="34"/>
      <c r="AB129" s="34"/>
      <c r="AC129" s="34"/>
      <c r="AD129" s="34"/>
      <c r="AE129" s="34"/>
      <c r="AR129" s="202" t="s">
        <v>189</v>
      </c>
      <c r="AT129" s="202" t="s">
        <v>184</v>
      </c>
      <c r="AU129" s="202" t="s">
        <v>83</v>
      </c>
      <c r="AY129" s="17" t="s">
        <v>181</v>
      </c>
      <c r="BE129" s="203">
        <f>IF(N129="základní",J129,0)</f>
        <v>0</v>
      </c>
      <c r="BF129" s="203">
        <f>IF(N129="snížená",J129,0)</f>
        <v>0</v>
      </c>
      <c r="BG129" s="203">
        <f>IF(N129="zákl. přenesená",J129,0)</f>
        <v>0</v>
      </c>
      <c r="BH129" s="203">
        <f>IF(N129="sníž. přenesená",J129,0)</f>
        <v>0</v>
      </c>
      <c r="BI129" s="203">
        <f>IF(N129="nulová",J129,0)</f>
        <v>0</v>
      </c>
      <c r="BJ129" s="17" t="s">
        <v>81</v>
      </c>
      <c r="BK129" s="203">
        <f>ROUND(I129*H129,2)</f>
        <v>0</v>
      </c>
      <c r="BL129" s="17" t="s">
        <v>189</v>
      </c>
      <c r="BM129" s="202" t="s">
        <v>607</v>
      </c>
    </row>
    <row r="130" spans="1:65" s="13" customFormat="1" x14ac:dyDescent="0.2">
      <c r="B130" s="204"/>
      <c r="C130" s="205"/>
      <c r="D130" s="206" t="s">
        <v>191</v>
      </c>
      <c r="E130" s="207" t="s">
        <v>1</v>
      </c>
      <c r="F130" s="208" t="s">
        <v>219</v>
      </c>
      <c r="G130" s="205"/>
      <c r="H130" s="209">
        <v>6</v>
      </c>
      <c r="I130" s="210"/>
      <c r="J130" s="205"/>
      <c r="K130" s="205"/>
      <c r="L130" s="211"/>
      <c r="M130" s="212"/>
      <c r="N130" s="213"/>
      <c r="O130" s="213"/>
      <c r="P130" s="213"/>
      <c r="Q130" s="213"/>
      <c r="R130" s="213"/>
      <c r="S130" s="213"/>
      <c r="T130" s="214"/>
      <c r="AT130" s="215" t="s">
        <v>191</v>
      </c>
      <c r="AU130" s="215" t="s">
        <v>83</v>
      </c>
      <c r="AV130" s="13" t="s">
        <v>83</v>
      </c>
      <c r="AW130" s="13" t="s">
        <v>30</v>
      </c>
      <c r="AX130" s="13" t="s">
        <v>73</v>
      </c>
      <c r="AY130" s="215" t="s">
        <v>181</v>
      </c>
    </row>
    <row r="131" spans="1:65" s="14" customFormat="1" x14ac:dyDescent="0.2">
      <c r="B131" s="216"/>
      <c r="C131" s="217"/>
      <c r="D131" s="206" t="s">
        <v>191</v>
      </c>
      <c r="E131" s="218" t="s">
        <v>1</v>
      </c>
      <c r="F131" s="219" t="s">
        <v>193</v>
      </c>
      <c r="G131" s="217"/>
      <c r="H131" s="220">
        <v>6</v>
      </c>
      <c r="I131" s="221"/>
      <c r="J131" s="217"/>
      <c r="K131" s="217"/>
      <c r="L131" s="222"/>
      <c r="M131" s="223"/>
      <c r="N131" s="224"/>
      <c r="O131" s="224"/>
      <c r="P131" s="224"/>
      <c r="Q131" s="224"/>
      <c r="R131" s="224"/>
      <c r="S131" s="224"/>
      <c r="T131" s="225"/>
      <c r="AT131" s="226" t="s">
        <v>191</v>
      </c>
      <c r="AU131" s="226" t="s">
        <v>83</v>
      </c>
      <c r="AV131" s="14" t="s">
        <v>189</v>
      </c>
      <c r="AW131" s="14" t="s">
        <v>30</v>
      </c>
      <c r="AX131" s="14" t="s">
        <v>81</v>
      </c>
      <c r="AY131" s="226" t="s">
        <v>181</v>
      </c>
    </row>
    <row r="132" spans="1:65" s="2" customFormat="1" ht="21.75" customHeight="1" x14ac:dyDescent="0.2">
      <c r="A132" s="34"/>
      <c r="B132" s="35"/>
      <c r="C132" s="227" t="s">
        <v>198</v>
      </c>
      <c r="D132" s="227" t="s">
        <v>212</v>
      </c>
      <c r="E132" s="228" t="s">
        <v>533</v>
      </c>
      <c r="F132" s="229" t="s">
        <v>534</v>
      </c>
      <c r="G132" s="230" t="s">
        <v>215</v>
      </c>
      <c r="H132" s="231">
        <v>5.1749999999999998</v>
      </c>
      <c r="I132" s="232"/>
      <c r="J132" s="233">
        <f>ROUND(I132*H132,2)</f>
        <v>0</v>
      </c>
      <c r="K132" s="229" t="s">
        <v>188</v>
      </c>
      <c r="L132" s="234"/>
      <c r="M132" s="235" t="s">
        <v>1</v>
      </c>
      <c r="N132" s="236" t="s">
        <v>38</v>
      </c>
      <c r="O132" s="71"/>
      <c r="P132" s="200">
        <f>O132*H132</f>
        <v>0</v>
      </c>
      <c r="Q132" s="200">
        <v>1</v>
      </c>
      <c r="R132" s="200">
        <f>Q132*H132</f>
        <v>5.1749999999999998</v>
      </c>
      <c r="S132" s="200">
        <v>0</v>
      </c>
      <c r="T132" s="201">
        <f>S132*H132</f>
        <v>0</v>
      </c>
      <c r="U132" s="34"/>
      <c r="V132" s="34"/>
      <c r="W132" s="34"/>
      <c r="X132" s="34"/>
      <c r="Y132" s="34"/>
      <c r="Z132" s="34"/>
      <c r="AA132" s="34"/>
      <c r="AB132" s="34"/>
      <c r="AC132" s="34"/>
      <c r="AD132" s="34"/>
      <c r="AE132" s="34"/>
      <c r="AR132" s="202" t="s">
        <v>216</v>
      </c>
      <c r="AT132" s="202" t="s">
        <v>212</v>
      </c>
      <c r="AU132" s="202" t="s">
        <v>83</v>
      </c>
      <c r="AY132" s="17" t="s">
        <v>181</v>
      </c>
      <c r="BE132" s="203">
        <f>IF(N132="základní",J132,0)</f>
        <v>0</v>
      </c>
      <c r="BF132" s="203">
        <f>IF(N132="snížená",J132,0)</f>
        <v>0</v>
      </c>
      <c r="BG132" s="203">
        <f>IF(N132="zákl. přenesená",J132,0)</f>
        <v>0</v>
      </c>
      <c r="BH132" s="203">
        <f>IF(N132="sníž. přenesená",J132,0)</f>
        <v>0</v>
      </c>
      <c r="BI132" s="203">
        <f>IF(N132="nulová",J132,0)</f>
        <v>0</v>
      </c>
      <c r="BJ132" s="17" t="s">
        <v>81</v>
      </c>
      <c r="BK132" s="203">
        <f>ROUND(I132*H132,2)</f>
        <v>0</v>
      </c>
      <c r="BL132" s="17" t="s">
        <v>189</v>
      </c>
      <c r="BM132" s="202" t="s">
        <v>608</v>
      </c>
    </row>
    <row r="133" spans="1:65" s="13" customFormat="1" x14ac:dyDescent="0.2">
      <c r="B133" s="204"/>
      <c r="C133" s="205"/>
      <c r="D133" s="206" t="s">
        <v>191</v>
      </c>
      <c r="E133" s="207" t="s">
        <v>1</v>
      </c>
      <c r="F133" s="208" t="s">
        <v>609</v>
      </c>
      <c r="G133" s="205"/>
      <c r="H133" s="209">
        <v>5.1749999999999998</v>
      </c>
      <c r="I133" s="210"/>
      <c r="J133" s="205"/>
      <c r="K133" s="205"/>
      <c r="L133" s="211"/>
      <c r="M133" s="212"/>
      <c r="N133" s="213"/>
      <c r="O133" s="213"/>
      <c r="P133" s="213"/>
      <c r="Q133" s="213"/>
      <c r="R133" s="213"/>
      <c r="S133" s="213"/>
      <c r="T133" s="214"/>
      <c r="AT133" s="215" t="s">
        <v>191</v>
      </c>
      <c r="AU133" s="215" t="s">
        <v>83</v>
      </c>
      <c r="AV133" s="13" t="s">
        <v>83</v>
      </c>
      <c r="AW133" s="13" t="s">
        <v>30</v>
      </c>
      <c r="AX133" s="13" t="s">
        <v>73</v>
      </c>
      <c r="AY133" s="215" t="s">
        <v>181</v>
      </c>
    </row>
    <row r="134" spans="1:65" s="14" customFormat="1" x14ac:dyDescent="0.2">
      <c r="B134" s="216"/>
      <c r="C134" s="217"/>
      <c r="D134" s="206" t="s">
        <v>191</v>
      </c>
      <c r="E134" s="218" t="s">
        <v>1</v>
      </c>
      <c r="F134" s="219" t="s">
        <v>193</v>
      </c>
      <c r="G134" s="217"/>
      <c r="H134" s="220">
        <v>5.1749999999999998</v>
      </c>
      <c r="I134" s="221"/>
      <c r="J134" s="217"/>
      <c r="K134" s="217"/>
      <c r="L134" s="222"/>
      <c r="M134" s="223"/>
      <c r="N134" s="224"/>
      <c r="O134" s="224"/>
      <c r="P134" s="224"/>
      <c r="Q134" s="224"/>
      <c r="R134" s="224"/>
      <c r="S134" s="224"/>
      <c r="T134" s="225"/>
      <c r="AT134" s="226" t="s">
        <v>191</v>
      </c>
      <c r="AU134" s="226" t="s">
        <v>83</v>
      </c>
      <c r="AV134" s="14" t="s">
        <v>189</v>
      </c>
      <c r="AW134" s="14" t="s">
        <v>30</v>
      </c>
      <c r="AX134" s="14" t="s">
        <v>81</v>
      </c>
      <c r="AY134" s="226" t="s">
        <v>181</v>
      </c>
    </row>
    <row r="135" spans="1:65" s="2" customFormat="1" ht="24.2" customHeight="1" x14ac:dyDescent="0.2">
      <c r="A135" s="34"/>
      <c r="B135" s="35"/>
      <c r="C135" s="227" t="s">
        <v>189</v>
      </c>
      <c r="D135" s="227" t="s">
        <v>212</v>
      </c>
      <c r="E135" s="228" t="s">
        <v>436</v>
      </c>
      <c r="F135" s="229" t="s">
        <v>437</v>
      </c>
      <c r="G135" s="230" t="s">
        <v>215</v>
      </c>
      <c r="H135" s="231">
        <v>1.7250000000000001</v>
      </c>
      <c r="I135" s="232"/>
      <c r="J135" s="233">
        <f>ROUND(I135*H135,2)</f>
        <v>0</v>
      </c>
      <c r="K135" s="229" t="s">
        <v>188</v>
      </c>
      <c r="L135" s="234"/>
      <c r="M135" s="235" t="s">
        <v>1</v>
      </c>
      <c r="N135" s="236" t="s">
        <v>38</v>
      </c>
      <c r="O135" s="71"/>
      <c r="P135" s="200">
        <f>O135*H135</f>
        <v>0</v>
      </c>
      <c r="Q135" s="200">
        <v>1</v>
      </c>
      <c r="R135" s="200">
        <f>Q135*H135</f>
        <v>1.7250000000000001</v>
      </c>
      <c r="S135" s="200">
        <v>0</v>
      </c>
      <c r="T135" s="201">
        <f>S135*H135</f>
        <v>0</v>
      </c>
      <c r="U135" s="34"/>
      <c r="V135" s="34"/>
      <c r="W135" s="34"/>
      <c r="X135" s="34"/>
      <c r="Y135" s="34"/>
      <c r="Z135" s="34"/>
      <c r="AA135" s="34"/>
      <c r="AB135" s="34"/>
      <c r="AC135" s="34"/>
      <c r="AD135" s="34"/>
      <c r="AE135" s="34"/>
      <c r="AR135" s="202" t="s">
        <v>216</v>
      </c>
      <c r="AT135" s="202" t="s">
        <v>212</v>
      </c>
      <c r="AU135" s="202" t="s">
        <v>83</v>
      </c>
      <c r="AY135" s="17" t="s">
        <v>181</v>
      </c>
      <c r="BE135" s="203">
        <f>IF(N135="základní",J135,0)</f>
        <v>0</v>
      </c>
      <c r="BF135" s="203">
        <f>IF(N135="snížená",J135,0)</f>
        <v>0</v>
      </c>
      <c r="BG135" s="203">
        <f>IF(N135="zákl. přenesená",J135,0)</f>
        <v>0</v>
      </c>
      <c r="BH135" s="203">
        <f>IF(N135="sníž. přenesená",J135,0)</f>
        <v>0</v>
      </c>
      <c r="BI135" s="203">
        <f>IF(N135="nulová",J135,0)</f>
        <v>0</v>
      </c>
      <c r="BJ135" s="17" t="s">
        <v>81</v>
      </c>
      <c r="BK135" s="203">
        <f>ROUND(I135*H135,2)</f>
        <v>0</v>
      </c>
      <c r="BL135" s="17" t="s">
        <v>189</v>
      </c>
      <c r="BM135" s="202" t="s">
        <v>610</v>
      </c>
    </row>
    <row r="136" spans="1:65" s="13" customFormat="1" x14ac:dyDescent="0.2">
      <c r="B136" s="204"/>
      <c r="C136" s="205"/>
      <c r="D136" s="206" t="s">
        <v>191</v>
      </c>
      <c r="E136" s="207" t="s">
        <v>1</v>
      </c>
      <c r="F136" s="208" t="s">
        <v>611</v>
      </c>
      <c r="G136" s="205"/>
      <c r="H136" s="209">
        <v>1.7250000000000001</v>
      </c>
      <c r="I136" s="210"/>
      <c r="J136" s="205"/>
      <c r="K136" s="205"/>
      <c r="L136" s="211"/>
      <c r="M136" s="212"/>
      <c r="N136" s="213"/>
      <c r="O136" s="213"/>
      <c r="P136" s="213"/>
      <c r="Q136" s="213"/>
      <c r="R136" s="213"/>
      <c r="S136" s="213"/>
      <c r="T136" s="214"/>
      <c r="AT136" s="215" t="s">
        <v>191</v>
      </c>
      <c r="AU136" s="215" t="s">
        <v>83</v>
      </c>
      <c r="AV136" s="13" t="s">
        <v>83</v>
      </c>
      <c r="AW136" s="13" t="s">
        <v>30</v>
      </c>
      <c r="AX136" s="13" t="s">
        <v>73</v>
      </c>
      <c r="AY136" s="215" t="s">
        <v>181</v>
      </c>
    </row>
    <row r="137" spans="1:65" s="14" customFormat="1" x14ac:dyDescent="0.2">
      <c r="B137" s="216"/>
      <c r="C137" s="217"/>
      <c r="D137" s="206" t="s">
        <v>191</v>
      </c>
      <c r="E137" s="218" t="s">
        <v>1</v>
      </c>
      <c r="F137" s="219" t="s">
        <v>193</v>
      </c>
      <c r="G137" s="217"/>
      <c r="H137" s="220">
        <v>1.7250000000000001</v>
      </c>
      <c r="I137" s="221"/>
      <c r="J137" s="217"/>
      <c r="K137" s="217"/>
      <c r="L137" s="222"/>
      <c r="M137" s="223"/>
      <c r="N137" s="224"/>
      <c r="O137" s="224"/>
      <c r="P137" s="224"/>
      <c r="Q137" s="224"/>
      <c r="R137" s="224"/>
      <c r="S137" s="224"/>
      <c r="T137" s="225"/>
      <c r="AT137" s="226" t="s">
        <v>191</v>
      </c>
      <c r="AU137" s="226" t="s">
        <v>83</v>
      </c>
      <c r="AV137" s="14" t="s">
        <v>189</v>
      </c>
      <c r="AW137" s="14" t="s">
        <v>30</v>
      </c>
      <c r="AX137" s="14" t="s">
        <v>81</v>
      </c>
      <c r="AY137" s="226" t="s">
        <v>181</v>
      </c>
    </row>
    <row r="138" spans="1:65" s="2" customFormat="1" ht="16.5" customHeight="1" x14ac:dyDescent="0.2">
      <c r="A138" s="34"/>
      <c r="B138" s="35"/>
      <c r="C138" s="227" t="s">
        <v>182</v>
      </c>
      <c r="D138" s="227" t="s">
        <v>212</v>
      </c>
      <c r="E138" s="228" t="s">
        <v>612</v>
      </c>
      <c r="F138" s="229" t="s">
        <v>613</v>
      </c>
      <c r="G138" s="230" t="s">
        <v>227</v>
      </c>
      <c r="H138" s="231">
        <v>6</v>
      </c>
      <c r="I138" s="232"/>
      <c r="J138" s="233">
        <f>ROUND(I138*H138,2)</f>
        <v>0</v>
      </c>
      <c r="K138" s="229" t="s">
        <v>188</v>
      </c>
      <c r="L138" s="234"/>
      <c r="M138" s="235" t="s">
        <v>1</v>
      </c>
      <c r="N138" s="236" t="s">
        <v>38</v>
      </c>
      <c r="O138" s="71"/>
      <c r="P138" s="200">
        <f>O138*H138</f>
        <v>0</v>
      </c>
      <c r="Q138" s="200">
        <v>0.93100000000000005</v>
      </c>
      <c r="R138" s="200">
        <f>Q138*H138</f>
        <v>5.5860000000000003</v>
      </c>
      <c r="S138" s="200">
        <v>0</v>
      </c>
      <c r="T138" s="201">
        <f>S138*H138</f>
        <v>0</v>
      </c>
      <c r="U138" s="34"/>
      <c r="V138" s="34"/>
      <c r="W138" s="34"/>
      <c r="X138" s="34"/>
      <c r="Y138" s="34"/>
      <c r="Z138" s="34"/>
      <c r="AA138" s="34"/>
      <c r="AB138" s="34"/>
      <c r="AC138" s="34"/>
      <c r="AD138" s="34"/>
      <c r="AE138" s="34"/>
      <c r="AR138" s="202" t="s">
        <v>216</v>
      </c>
      <c r="AT138" s="202" t="s">
        <v>212</v>
      </c>
      <c r="AU138" s="202" t="s">
        <v>83</v>
      </c>
      <c r="AY138" s="17" t="s">
        <v>181</v>
      </c>
      <c r="BE138" s="203">
        <f>IF(N138="základní",J138,0)</f>
        <v>0</v>
      </c>
      <c r="BF138" s="203">
        <f>IF(N138="snížená",J138,0)</f>
        <v>0</v>
      </c>
      <c r="BG138" s="203">
        <f>IF(N138="zákl. přenesená",J138,0)</f>
        <v>0</v>
      </c>
      <c r="BH138" s="203">
        <f>IF(N138="sníž. přenesená",J138,0)</f>
        <v>0</v>
      </c>
      <c r="BI138" s="203">
        <f>IF(N138="nulová",J138,0)</f>
        <v>0</v>
      </c>
      <c r="BJ138" s="17" t="s">
        <v>81</v>
      </c>
      <c r="BK138" s="203">
        <f>ROUND(I138*H138,2)</f>
        <v>0</v>
      </c>
      <c r="BL138" s="17" t="s">
        <v>189</v>
      </c>
      <c r="BM138" s="202" t="s">
        <v>614</v>
      </c>
    </row>
    <row r="139" spans="1:65" s="13" customFormat="1" x14ac:dyDescent="0.2">
      <c r="B139" s="204"/>
      <c r="C139" s="205"/>
      <c r="D139" s="206" t="s">
        <v>191</v>
      </c>
      <c r="E139" s="207" t="s">
        <v>1</v>
      </c>
      <c r="F139" s="208" t="s">
        <v>615</v>
      </c>
      <c r="G139" s="205"/>
      <c r="H139" s="209">
        <v>6</v>
      </c>
      <c r="I139" s="210"/>
      <c r="J139" s="205"/>
      <c r="K139" s="205"/>
      <c r="L139" s="211"/>
      <c r="M139" s="212"/>
      <c r="N139" s="213"/>
      <c r="O139" s="213"/>
      <c r="P139" s="213"/>
      <c r="Q139" s="213"/>
      <c r="R139" s="213"/>
      <c r="S139" s="213"/>
      <c r="T139" s="214"/>
      <c r="AT139" s="215" t="s">
        <v>191</v>
      </c>
      <c r="AU139" s="215" t="s">
        <v>83</v>
      </c>
      <c r="AV139" s="13" t="s">
        <v>83</v>
      </c>
      <c r="AW139" s="13" t="s">
        <v>30</v>
      </c>
      <c r="AX139" s="13" t="s">
        <v>73</v>
      </c>
      <c r="AY139" s="215" t="s">
        <v>181</v>
      </c>
    </row>
    <row r="140" spans="1:65" s="14" customFormat="1" x14ac:dyDescent="0.2">
      <c r="B140" s="216"/>
      <c r="C140" s="217"/>
      <c r="D140" s="206" t="s">
        <v>191</v>
      </c>
      <c r="E140" s="218" t="s">
        <v>1</v>
      </c>
      <c r="F140" s="219" t="s">
        <v>193</v>
      </c>
      <c r="G140" s="217"/>
      <c r="H140" s="220">
        <v>6</v>
      </c>
      <c r="I140" s="221"/>
      <c r="J140" s="217"/>
      <c r="K140" s="217"/>
      <c r="L140" s="222"/>
      <c r="M140" s="223"/>
      <c r="N140" s="224"/>
      <c r="O140" s="224"/>
      <c r="P140" s="224"/>
      <c r="Q140" s="224"/>
      <c r="R140" s="224"/>
      <c r="S140" s="224"/>
      <c r="T140" s="225"/>
      <c r="AT140" s="226" t="s">
        <v>191</v>
      </c>
      <c r="AU140" s="226" t="s">
        <v>83</v>
      </c>
      <c r="AV140" s="14" t="s">
        <v>189</v>
      </c>
      <c r="AW140" s="14" t="s">
        <v>30</v>
      </c>
      <c r="AX140" s="14" t="s">
        <v>81</v>
      </c>
      <c r="AY140" s="226" t="s">
        <v>181</v>
      </c>
    </row>
    <row r="141" spans="1:65" s="2" customFormat="1" ht="37.9" customHeight="1" x14ac:dyDescent="0.2">
      <c r="A141" s="34"/>
      <c r="B141" s="35"/>
      <c r="C141" s="191" t="s">
        <v>219</v>
      </c>
      <c r="D141" s="191" t="s">
        <v>184</v>
      </c>
      <c r="E141" s="192" t="s">
        <v>526</v>
      </c>
      <c r="F141" s="193" t="s">
        <v>527</v>
      </c>
      <c r="G141" s="194" t="s">
        <v>222</v>
      </c>
      <c r="H141" s="195">
        <v>10</v>
      </c>
      <c r="I141" s="196"/>
      <c r="J141" s="197">
        <f>ROUND(I141*H141,2)</f>
        <v>0</v>
      </c>
      <c r="K141" s="193" t="s">
        <v>188</v>
      </c>
      <c r="L141" s="39"/>
      <c r="M141" s="198" t="s">
        <v>1</v>
      </c>
      <c r="N141" s="199" t="s">
        <v>38</v>
      </c>
      <c r="O141" s="71"/>
      <c r="P141" s="200">
        <f>O141*H141</f>
        <v>0</v>
      </c>
      <c r="Q141" s="200">
        <v>0</v>
      </c>
      <c r="R141" s="200">
        <f>Q141*H141</f>
        <v>0</v>
      </c>
      <c r="S141" s="200">
        <v>0</v>
      </c>
      <c r="T141" s="201">
        <f>S141*H141</f>
        <v>0</v>
      </c>
      <c r="U141" s="34"/>
      <c r="V141" s="34"/>
      <c r="W141" s="34"/>
      <c r="X141" s="34"/>
      <c r="Y141" s="34"/>
      <c r="Z141" s="34"/>
      <c r="AA141" s="34"/>
      <c r="AB141" s="34"/>
      <c r="AC141" s="34"/>
      <c r="AD141" s="34"/>
      <c r="AE141" s="34"/>
      <c r="AR141" s="202" t="s">
        <v>189</v>
      </c>
      <c r="AT141" s="202" t="s">
        <v>184</v>
      </c>
      <c r="AU141" s="202" t="s">
        <v>83</v>
      </c>
      <c r="AY141" s="17" t="s">
        <v>181</v>
      </c>
      <c r="BE141" s="203">
        <f>IF(N141="základní",J141,0)</f>
        <v>0</v>
      </c>
      <c r="BF141" s="203">
        <f>IF(N141="snížená",J141,0)</f>
        <v>0</v>
      </c>
      <c r="BG141" s="203">
        <f>IF(N141="zákl. přenesená",J141,0)</f>
        <v>0</v>
      </c>
      <c r="BH141" s="203">
        <f>IF(N141="sníž. přenesená",J141,0)</f>
        <v>0</v>
      </c>
      <c r="BI141" s="203">
        <f>IF(N141="nulová",J141,0)</f>
        <v>0</v>
      </c>
      <c r="BJ141" s="17" t="s">
        <v>81</v>
      </c>
      <c r="BK141" s="203">
        <f>ROUND(I141*H141,2)</f>
        <v>0</v>
      </c>
      <c r="BL141" s="17" t="s">
        <v>189</v>
      </c>
      <c r="BM141" s="202" t="s">
        <v>616</v>
      </c>
    </row>
    <row r="142" spans="1:65" s="13" customFormat="1" x14ac:dyDescent="0.2">
      <c r="B142" s="204"/>
      <c r="C142" s="205"/>
      <c r="D142" s="206" t="s">
        <v>191</v>
      </c>
      <c r="E142" s="207" t="s">
        <v>1</v>
      </c>
      <c r="F142" s="208" t="s">
        <v>239</v>
      </c>
      <c r="G142" s="205"/>
      <c r="H142" s="209">
        <v>10</v>
      </c>
      <c r="I142" s="210"/>
      <c r="J142" s="205"/>
      <c r="K142" s="205"/>
      <c r="L142" s="211"/>
      <c r="M142" s="212"/>
      <c r="N142" s="213"/>
      <c r="O142" s="213"/>
      <c r="P142" s="213"/>
      <c r="Q142" s="213"/>
      <c r="R142" s="213"/>
      <c r="S142" s="213"/>
      <c r="T142" s="214"/>
      <c r="AT142" s="215" t="s">
        <v>191</v>
      </c>
      <c r="AU142" s="215" t="s">
        <v>83</v>
      </c>
      <c r="AV142" s="13" t="s">
        <v>83</v>
      </c>
      <c r="AW142" s="13" t="s">
        <v>30</v>
      </c>
      <c r="AX142" s="13" t="s">
        <v>73</v>
      </c>
      <c r="AY142" s="215" t="s">
        <v>181</v>
      </c>
    </row>
    <row r="143" spans="1:65" s="14" customFormat="1" x14ac:dyDescent="0.2">
      <c r="B143" s="216"/>
      <c r="C143" s="217"/>
      <c r="D143" s="206" t="s">
        <v>191</v>
      </c>
      <c r="E143" s="218" t="s">
        <v>1</v>
      </c>
      <c r="F143" s="219" t="s">
        <v>193</v>
      </c>
      <c r="G143" s="217"/>
      <c r="H143" s="220">
        <v>10</v>
      </c>
      <c r="I143" s="221"/>
      <c r="J143" s="217"/>
      <c r="K143" s="217"/>
      <c r="L143" s="222"/>
      <c r="M143" s="223"/>
      <c r="N143" s="224"/>
      <c r="O143" s="224"/>
      <c r="P143" s="224"/>
      <c r="Q143" s="224"/>
      <c r="R143" s="224"/>
      <c r="S143" s="224"/>
      <c r="T143" s="225"/>
      <c r="AT143" s="226" t="s">
        <v>191</v>
      </c>
      <c r="AU143" s="226" t="s">
        <v>83</v>
      </c>
      <c r="AV143" s="14" t="s">
        <v>189</v>
      </c>
      <c r="AW143" s="14" t="s">
        <v>30</v>
      </c>
      <c r="AX143" s="14" t="s">
        <v>81</v>
      </c>
      <c r="AY143" s="226" t="s">
        <v>181</v>
      </c>
    </row>
    <row r="144" spans="1:65" s="2" customFormat="1" ht="55.5" customHeight="1" x14ac:dyDescent="0.2">
      <c r="A144" s="34"/>
      <c r="B144" s="35"/>
      <c r="C144" s="191" t="s">
        <v>224</v>
      </c>
      <c r="D144" s="191" t="s">
        <v>184</v>
      </c>
      <c r="E144" s="192" t="s">
        <v>529</v>
      </c>
      <c r="F144" s="193" t="s">
        <v>530</v>
      </c>
      <c r="G144" s="194" t="s">
        <v>187</v>
      </c>
      <c r="H144" s="195">
        <v>15</v>
      </c>
      <c r="I144" s="196"/>
      <c r="J144" s="197">
        <f>ROUND(I144*H144,2)</f>
        <v>0</v>
      </c>
      <c r="K144" s="193" t="s">
        <v>188</v>
      </c>
      <c r="L144" s="39"/>
      <c r="M144" s="198" t="s">
        <v>1</v>
      </c>
      <c r="N144" s="199" t="s">
        <v>38</v>
      </c>
      <c r="O144" s="71"/>
      <c r="P144" s="200">
        <f>O144*H144</f>
        <v>0</v>
      </c>
      <c r="Q144" s="200">
        <v>0</v>
      </c>
      <c r="R144" s="200">
        <f>Q144*H144</f>
        <v>0</v>
      </c>
      <c r="S144" s="200">
        <v>0</v>
      </c>
      <c r="T144" s="201">
        <f>S144*H144</f>
        <v>0</v>
      </c>
      <c r="U144" s="34"/>
      <c r="V144" s="34"/>
      <c r="W144" s="34"/>
      <c r="X144" s="34"/>
      <c r="Y144" s="34"/>
      <c r="Z144" s="34"/>
      <c r="AA144" s="34"/>
      <c r="AB144" s="34"/>
      <c r="AC144" s="34"/>
      <c r="AD144" s="34"/>
      <c r="AE144" s="34"/>
      <c r="AR144" s="202" t="s">
        <v>189</v>
      </c>
      <c r="AT144" s="202" t="s">
        <v>184</v>
      </c>
      <c r="AU144" s="202" t="s">
        <v>83</v>
      </c>
      <c r="AY144" s="17" t="s">
        <v>181</v>
      </c>
      <c r="BE144" s="203">
        <f>IF(N144="základní",J144,0)</f>
        <v>0</v>
      </c>
      <c r="BF144" s="203">
        <f>IF(N144="snížená",J144,0)</f>
        <v>0</v>
      </c>
      <c r="BG144" s="203">
        <f>IF(N144="zákl. přenesená",J144,0)</f>
        <v>0</v>
      </c>
      <c r="BH144" s="203">
        <f>IF(N144="sníž. přenesená",J144,0)</f>
        <v>0</v>
      </c>
      <c r="BI144" s="203">
        <f>IF(N144="nulová",J144,0)</f>
        <v>0</v>
      </c>
      <c r="BJ144" s="17" t="s">
        <v>81</v>
      </c>
      <c r="BK144" s="203">
        <f>ROUND(I144*H144,2)</f>
        <v>0</v>
      </c>
      <c r="BL144" s="17" t="s">
        <v>189</v>
      </c>
      <c r="BM144" s="202" t="s">
        <v>617</v>
      </c>
    </row>
    <row r="145" spans="1:65" s="13" customFormat="1" x14ac:dyDescent="0.2">
      <c r="B145" s="204"/>
      <c r="C145" s="205"/>
      <c r="D145" s="206" t="s">
        <v>191</v>
      </c>
      <c r="E145" s="207" t="s">
        <v>1</v>
      </c>
      <c r="F145" s="208" t="s">
        <v>618</v>
      </c>
      <c r="G145" s="205"/>
      <c r="H145" s="209">
        <v>15</v>
      </c>
      <c r="I145" s="210"/>
      <c r="J145" s="205"/>
      <c r="K145" s="205"/>
      <c r="L145" s="211"/>
      <c r="M145" s="212"/>
      <c r="N145" s="213"/>
      <c r="O145" s="213"/>
      <c r="P145" s="213"/>
      <c r="Q145" s="213"/>
      <c r="R145" s="213"/>
      <c r="S145" s="213"/>
      <c r="T145" s="214"/>
      <c r="AT145" s="215" t="s">
        <v>191</v>
      </c>
      <c r="AU145" s="215" t="s">
        <v>83</v>
      </c>
      <c r="AV145" s="13" t="s">
        <v>83</v>
      </c>
      <c r="AW145" s="13" t="s">
        <v>30</v>
      </c>
      <c r="AX145" s="13" t="s">
        <v>73</v>
      </c>
      <c r="AY145" s="215" t="s">
        <v>181</v>
      </c>
    </row>
    <row r="146" spans="1:65" s="14" customFormat="1" x14ac:dyDescent="0.2">
      <c r="B146" s="216"/>
      <c r="C146" s="217"/>
      <c r="D146" s="206" t="s">
        <v>191</v>
      </c>
      <c r="E146" s="218" t="s">
        <v>1</v>
      </c>
      <c r="F146" s="219" t="s">
        <v>193</v>
      </c>
      <c r="G146" s="217"/>
      <c r="H146" s="220">
        <v>15</v>
      </c>
      <c r="I146" s="221"/>
      <c r="J146" s="217"/>
      <c r="K146" s="217"/>
      <c r="L146" s="222"/>
      <c r="M146" s="223"/>
      <c r="N146" s="224"/>
      <c r="O146" s="224"/>
      <c r="P146" s="224"/>
      <c r="Q146" s="224"/>
      <c r="R146" s="224"/>
      <c r="S146" s="224"/>
      <c r="T146" s="225"/>
      <c r="AT146" s="226" t="s">
        <v>191</v>
      </c>
      <c r="AU146" s="226" t="s">
        <v>83</v>
      </c>
      <c r="AV146" s="14" t="s">
        <v>189</v>
      </c>
      <c r="AW146" s="14" t="s">
        <v>30</v>
      </c>
      <c r="AX146" s="14" t="s">
        <v>81</v>
      </c>
      <c r="AY146" s="226" t="s">
        <v>181</v>
      </c>
    </row>
    <row r="147" spans="1:65" s="2" customFormat="1" ht="78" customHeight="1" x14ac:dyDescent="0.2">
      <c r="A147" s="34"/>
      <c r="B147" s="35"/>
      <c r="C147" s="191" t="s">
        <v>216</v>
      </c>
      <c r="D147" s="191" t="s">
        <v>184</v>
      </c>
      <c r="E147" s="192" t="s">
        <v>539</v>
      </c>
      <c r="F147" s="193" t="s">
        <v>540</v>
      </c>
      <c r="G147" s="194" t="s">
        <v>187</v>
      </c>
      <c r="H147" s="195">
        <v>45</v>
      </c>
      <c r="I147" s="196"/>
      <c r="J147" s="197">
        <f>ROUND(I147*H147,2)</f>
        <v>0</v>
      </c>
      <c r="K147" s="193" t="s">
        <v>188</v>
      </c>
      <c r="L147" s="39"/>
      <c r="M147" s="198" t="s">
        <v>1</v>
      </c>
      <c r="N147" s="199" t="s">
        <v>38</v>
      </c>
      <c r="O147" s="71"/>
      <c r="P147" s="200">
        <f>O147*H147</f>
        <v>0</v>
      </c>
      <c r="Q147" s="200">
        <v>0</v>
      </c>
      <c r="R147" s="200">
        <f>Q147*H147</f>
        <v>0</v>
      </c>
      <c r="S147" s="200">
        <v>0</v>
      </c>
      <c r="T147" s="201">
        <f>S147*H147</f>
        <v>0</v>
      </c>
      <c r="U147" s="34"/>
      <c r="V147" s="34"/>
      <c r="W147" s="34"/>
      <c r="X147" s="34"/>
      <c r="Y147" s="34"/>
      <c r="Z147" s="34"/>
      <c r="AA147" s="34"/>
      <c r="AB147" s="34"/>
      <c r="AC147" s="34"/>
      <c r="AD147" s="34"/>
      <c r="AE147" s="34"/>
      <c r="AR147" s="202" t="s">
        <v>189</v>
      </c>
      <c r="AT147" s="202" t="s">
        <v>184</v>
      </c>
      <c r="AU147" s="202" t="s">
        <v>83</v>
      </c>
      <c r="AY147" s="17" t="s">
        <v>181</v>
      </c>
      <c r="BE147" s="203">
        <f>IF(N147="základní",J147,0)</f>
        <v>0</v>
      </c>
      <c r="BF147" s="203">
        <f>IF(N147="snížená",J147,0)</f>
        <v>0</v>
      </c>
      <c r="BG147" s="203">
        <f>IF(N147="zákl. přenesená",J147,0)</f>
        <v>0</v>
      </c>
      <c r="BH147" s="203">
        <f>IF(N147="sníž. přenesená",J147,0)</f>
        <v>0</v>
      </c>
      <c r="BI147" s="203">
        <f>IF(N147="nulová",J147,0)</f>
        <v>0</v>
      </c>
      <c r="BJ147" s="17" t="s">
        <v>81</v>
      </c>
      <c r="BK147" s="203">
        <f>ROUND(I147*H147,2)</f>
        <v>0</v>
      </c>
      <c r="BL147" s="17" t="s">
        <v>189</v>
      </c>
      <c r="BM147" s="202" t="s">
        <v>619</v>
      </c>
    </row>
    <row r="148" spans="1:65" s="13" customFormat="1" x14ac:dyDescent="0.2">
      <c r="B148" s="204"/>
      <c r="C148" s="205"/>
      <c r="D148" s="206" t="s">
        <v>191</v>
      </c>
      <c r="E148" s="207" t="s">
        <v>1</v>
      </c>
      <c r="F148" s="208" t="s">
        <v>620</v>
      </c>
      <c r="G148" s="205"/>
      <c r="H148" s="209">
        <v>45</v>
      </c>
      <c r="I148" s="210"/>
      <c r="J148" s="205"/>
      <c r="K148" s="205"/>
      <c r="L148" s="211"/>
      <c r="M148" s="212"/>
      <c r="N148" s="213"/>
      <c r="O148" s="213"/>
      <c r="P148" s="213"/>
      <c r="Q148" s="213"/>
      <c r="R148" s="213"/>
      <c r="S148" s="213"/>
      <c r="T148" s="214"/>
      <c r="AT148" s="215" t="s">
        <v>191</v>
      </c>
      <c r="AU148" s="215" t="s">
        <v>83</v>
      </c>
      <c r="AV148" s="13" t="s">
        <v>83</v>
      </c>
      <c r="AW148" s="13" t="s">
        <v>30</v>
      </c>
      <c r="AX148" s="13" t="s">
        <v>73</v>
      </c>
      <c r="AY148" s="215" t="s">
        <v>181</v>
      </c>
    </row>
    <row r="149" spans="1:65" s="14" customFormat="1" x14ac:dyDescent="0.2">
      <c r="B149" s="216"/>
      <c r="C149" s="217"/>
      <c r="D149" s="206" t="s">
        <v>191</v>
      </c>
      <c r="E149" s="218" t="s">
        <v>1</v>
      </c>
      <c r="F149" s="219" t="s">
        <v>193</v>
      </c>
      <c r="G149" s="217"/>
      <c r="H149" s="220">
        <v>45</v>
      </c>
      <c r="I149" s="221"/>
      <c r="J149" s="217"/>
      <c r="K149" s="217"/>
      <c r="L149" s="222"/>
      <c r="M149" s="223"/>
      <c r="N149" s="224"/>
      <c r="O149" s="224"/>
      <c r="P149" s="224"/>
      <c r="Q149" s="224"/>
      <c r="R149" s="224"/>
      <c r="S149" s="224"/>
      <c r="T149" s="225"/>
      <c r="AT149" s="226" t="s">
        <v>191</v>
      </c>
      <c r="AU149" s="226" t="s">
        <v>83</v>
      </c>
      <c r="AV149" s="14" t="s">
        <v>189</v>
      </c>
      <c r="AW149" s="14" t="s">
        <v>30</v>
      </c>
      <c r="AX149" s="14" t="s">
        <v>81</v>
      </c>
      <c r="AY149" s="226" t="s">
        <v>181</v>
      </c>
    </row>
    <row r="150" spans="1:65" s="2" customFormat="1" ht="76.349999999999994" customHeight="1" x14ac:dyDescent="0.2">
      <c r="A150" s="34"/>
      <c r="B150" s="35"/>
      <c r="C150" s="191" t="s">
        <v>233</v>
      </c>
      <c r="D150" s="191" t="s">
        <v>184</v>
      </c>
      <c r="E150" s="192" t="s">
        <v>621</v>
      </c>
      <c r="F150" s="193" t="s">
        <v>622</v>
      </c>
      <c r="G150" s="194" t="s">
        <v>222</v>
      </c>
      <c r="H150" s="195">
        <v>5</v>
      </c>
      <c r="I150" s="196"/>
      <c r="J150" s="197">
        <f>ROUND(I150*H150,2)</f>
        <v>0</v>
      </c>
      <c r="K150" s="193" t="s">
        <v>188</v>
      </c>
      <c r="L150" s="39"/>
      <c r="M150" s="198" t="s">
        <v>1</v>
      </c>
      <c r="N150" s="199" t="s">
        <v>38</v>
      </c>
      <c r="O150" s="71"/>
      <c r="P150" s="200">
        <f>O150*H150</f>
        <v>0</v>
      </c>
      <c r="Q150" s="200">
        <v>0</v>
      </c>
      <c r="R150" s="200">
        <f>Q150*H150</f>
        <v>0</v>
      </c>
      <c r="S150" s="200">
        <v>0</v>
      </c>
      <c r="T150" s="201">
        <f>S150*H150</f>
        <v>0</v>
      </c>
      <c r="U150" s="34"/>
      <c r="V150" s="34"/>
      <c r="W150" s="34"/>
      <c r="X150" s="34"/>
      <c r="Y150" s="34"/>
      <c r="Z150" s="34"/>
      <c r="AA150" s="34"/>
      <c r="AB150" s="34"/>
      <c r="AC150" s="34"/>
      <c r="AD150" s="34"/>
      <c r="AE150" s="34"/>
      <c r="AR150" s="202" t="s">
        <v>189</v>
      </c>
      <c r="AT150" s="202" t="s">
        <v>184</v>
      </c>
      <c r="AU150" s="202" t="s">
        <v>83</v>
      </c>
      <c r="AY150" s="17" t="s">
        <v>181</v>
      </c>
      <c r="BE150" s="203">
        <f>IF(N150="základní",J150,0)</f>
        <v>0</v>
      </c>
      <c r="BF150" s="203">
        <f>IF(N150="snížená",J150,0)</f>
        <v>0</v>
      </c>
      <c r="BG150" s="203">
        <f>IF(N150="zákl. přenesená",J150,0)</f>
        <v>0</v>
      </c>
      <c r="BH150" s="203">
        <f>IF(N150="sníž. přenesená",J150,0)</f>
        <v>0</v>
      </c>
      <c r="BI150" s="203">
        <f>IF(N150="nulová",J150,0)</f>
        <v>0</v>
      </c>
      <c r="BJ150" s="17" t="s">
        <v>81</v>
      </c>
      <c r="BK150" s="203">
        <f>ROUND(I150*H150,2)</f>
        <v>0</v>
      </c>
      <c r="BL150" s="17" t="s">
        <v>189</v>
      </c>
      <c r="BM150" s="202" t="s">
        <v>623</v>
      </c>
    </row>
    <row r="151" spans="1:65" s="13" customFormat="1" x14ac:dyDescent="0.2">
      <c r="B151" s="204"/>
      <c r="C151" s="205"/>
      <c r="D151" s="206" t="s">
        <v>191</v>
      </c>
      <c r="E151" s="207" t="s">
        <v>1</v>
      </c>
      <c r="F151" s="208" t="s">
        <v>182</v>
      </c>
      <c r="G151" s="205"/>
      <c r="H151" s="209">
        <v>5</v>
      </c>
      <c r="I151" s="210"/>
      <c r="J151" s="205"/>
      <c r="K151" s="205"/>
      <c r="L151" s="211"/>
      <c r="M151" s="212"/>
      <c r="N151" s="213"/>
      <c r="O151" s="213"/>
      <c r="P151" s="213"/>
      <c r="Q151" s="213"/>
      <c r="R151" s="213"/>
      <c r="S151" s="213"/>
      <c r="T151" s="214"/>
      <c r="AT151" s="215" t="s">
        <v>191</v>
      </c>
      <c r="AU151" s="215" t="s">
        <v>83</v>
      </c>
      <c r="AV151" s="13" t="s">
        <v>83</v>
      </c>
      <c r="AW151" s="13" t="s">
        <v>30</v>
      </c>
      <c r="AX151" s="13" t="s">
        <v>73</v>
      </c>
      <c r="AY151" s="215" t="s">
        <v>181</v>
      </c>
    </row>
    <row r="152" spans="1:65" s="14" customFormat="1" x14ac:dyDescent="0.2">
      <c r="B152" s="216"/>
      <c r="C152" s="217"/>
      <c r="D152" s="206" t="s">
        <v>191</v>
      </c>
      <c r="E152" s="218" t="s">
        <v>1</v>
      </c>
      <c r="F152" s="219" t="s">
        <v>193</v>
      </c>
      <c r="G152" s="217"/>
      <c r="H152" s="220">
        <v>5</v>
      </c>
      <c r="I152" s="221"/>
      <c r="J152" s="217"/>
      <c r="K152" s="217"/>
      <c r="L152" s="222"/>
      <c r="M152" s="223"/>
      <c r="N152" s="224"/>
      <c r="O152" s="224"/>
      <c r="P152" s="224"/>
      <c r="Q152" s="224"/>
      <c r="R152" s="224"/>
      <c r="S152" s="224"/>
      <c r="T152" s="225"/>
      <c r="AT152" s="226" t="s">
        <v>191</v>
      </c>
      <c r="AU152" s="226" t="s">
        <v>83</v>
      </c>
      <c r="AV152" s="14" t="s">
        <v>189</v>
      </c>
      <c r="AW152" s="14" t="s">
        <v>30</v>
      </c>
      <c r="AX152" s="14" t="s">
        <v>81</v>
      </c>
      <c r="AY152" s="226" t="s">
        <v>181</v>
      </c>
    </row>
    <row r="153" spans="1:65" s="2" customFormat="1" ht="90" customHeight="1" x14ac:dyDescent="0.2">
      <c r="A153" s="34"/>
      <c r="B153" s="35"/>
      <c r="C153" s="191" t="s">
        <v>239</v>
      </c>
      <c r="D153" s="191" t="s">
        <v>184</v>
      </c>
      <c r="E153" s="192" t="s">
        <v>624</v>
      </c>
      <c r="F153" s="193" t="s">
        <v>625</v>
      </c>
      <c r="G153" s="194" t="s">
        <v>222</v>
      </c>
      <c r="H153" s="195">
        <v>5</v>
      </c>
      <c r="I153" s="196"/>
      <c r="J153" s="197">
        <f>ROUND(I153*H153,2)</f>
        <v>0</v>
      </c>
      <c r="K153" s="193" t="s">
        <v>188</v>
      </c>
      <c r="L153" s="39"/>
      <c r="M153" s="198" t="s">
        <v>1</v>
      </c>
      <c r="N153" s="199" t="s">
        <v>38</v>
      </c>
      <c r="O153" s="71"/>
      <c r="P153" s="200">
        <f>O153*H153</f>
        <v>0</v>
      </c>
      <c r="Q153" s="200">
        <v>0</v>
      </c>
      <c r="R153" s="200">
        <f>Q153*H153</f>
        <v>0</v>
      </c>
      <c r="S153" s="200">
        <v>0</v>
      </c>
      <c r="T153" s="201">
        <f>S153*H153</f>
        <v>0</v>
      </c>
      <c r="U153" s="34"/>
      <c r="V153" s="34"/>
      <c r="W153" s="34"/>
      <c r="X153" s="34"/>
      <c r="Y153" s="34"/>
      <c r="Z153" s="34"/>
      <c r="AA153" s="34"/>
      <c r="AB153" s="34"/>
      <c r="AC153" s="34"/>
      <c r="AD153" s="34"/>
      <c r="AE153" s="34"/>
      <c r="AR153" s="202" t="s">
        <v>189</v>
      </c>
      <c r="AT153" s="202" t="s">
        <v>184</v>
      </c>
      <c r="AU153" s="202" t="s">
        <v>83</v>
      </c>
      <c r="AY153" s="17" t="s">
        <v>181</v>
      </c>
      <c r="BE153" s="203">
        <f>IF(N153="základní",J153,0)</f>
        <v>0</v>
      </c>
      <c r="BF153" s="203">
        <f>IF(N153="snížená",J153,0)</f>
        <v>0</v>
      </c>
      <c r="BG153" s="203">
        <f>IF(N153="zákl. přenesená",J153,0)</f>
        <v>0</v>
      </c>
      <c r="BH153" s="203">
        <f>IF(N153="sníž. přenesená",J153,0)</f>
        <v>0</v>
      </c>
      <c r="BI153" s="203">
        <f>IF(N153="nulová",J153,0)</f>
        <v>0</v>
      </c>
      <c r="BJ153" s="17" t="s">
        <v>81</v>
      </c>
      <c r="BK153" s="203">
        <f>ROUND(I153*H153,2)</f>
        <v>0</v>
      </c>
      <c r="BL153" s="17" t="s">
        <v>189</v>
      </c>
      <c r="BM153" s="202" t="s">
        <v>626</v>
      </c>
    </row>
    <row r="154" spans="1:65" s="13" customFormat="1" x14ac:dyDescent="0.2">
      <c r="B154" s="204"/>
      <c r="C154" s="205"/>
      <c r="D154" s="206" t="s">
        <v>191</v>
      </c>
      <c r="E154" s="207" t="s">
        <v>1</v>
      </c>
      <c r="F154" s="208" t="s">
        <v>182</v>
      </c>
      <c r="G154" s="205"/>
      <c r="H154" s="209">
        <v>5</v>
      </c>
      <c r="I154" s="210"/>
      <c r="J154" s="205"/>
      <c r="K154" s="205"/>
      <c r="L154" s="211"/>
      <c r="M154" s="212"/>
      <c r="N154" s="213"/>
      <c r="O154" s="213"/>
      <c r="P154" s="213"/>
      <c r="Q154" s="213"/>
      <c r="R154" s="213"/>
      <c r="S154" s="213"/>
      <c r="T154" s="214"/>
      <c r="AT154" s="215" t="s">
        <v>191</v>
      </c>
      <c r="AU154" s="215" t="s">
        <v>83</v>
      </c>
      <c r="AV154" s="13" t="s">
        <v>83</v>
      </c>
      <c r="AW154" s="13" t="s">
        <v>30</v>
      </c>
      <c r="AX154" s="13" t="s">
        <v>73</v>
      </c>
      <c r="AY154" s="215" t="s">
        <v>181</v>
      </c>
    </row>
    <row r="155" spans="1:65" s="14" customFormat="1" x14ac:dyDescent="0.2">
      <c r="B155" s="216"/>
      <c r="C155" s="217"/>
      <c r="D155" s="206" t="s">
        <v>191</v>
      </c>
      <c r="E155" s="218" t="s">
        <v>1</v>
      </c>
      <c r="F155" s="219" t="s">
        <v>193</v>
      </c>
      <c r="G155" s="217"/>
      <c r="H155" s="220">
        <v>5</v>
      </c>
      <c r="I155" s="221"/>
      <c r="J155" s="217"/>
      <c r="K155" s="217"/>
      <c r="L155" s="222"/>
      <c r="M155" s="223"/>
      <c r="N155" s="224"/>
      <c r="O155" s="224"/>
      <c r="P155" s="224"/>
      <c r="Q155" s="224"/>
      <c r="R155" s="224"/>
      <c r="S155" s="224"/>
      <c r="T155" s="225"/>
      <c r="AT155" s="226" t="s">
        <v>191</v>
      </c>
      <c r="AU155" s="226" t="s">
        <v>83</v>
      </c>
      <c r="AV155" s="14" t="s">
        <v>189</v>
      </c>
      <c r="AW155" s="14" t="s">
        <v>30</v>
      </c>
      <c r="AX155" s="14" t="s">
        <v>81</v>
      </c>
      <c r="AY155" s="226" t="s">
        <v>181</v>
      </c>
    </row>
    <row r="156" spans="1:65" s="2" customFormat="1" ht="21.75" customHeight="1" x14ac:dyDescent="0.2">
      <c r="A156" s="34"/>
      <c r="B156" s="35"/>
      <c r="C156" s="227" t="s">
        <v>244</v>
      </c>
      <c r="D156" s="227" t="s">
        <v>212</v>
      </c>
      <c r="E156" s="228" t="s">
        <v>546</v>
      </c>
      <c r="F156" s="229" t="s">
        <v>547</v>
      </c>
      <c r="G156" s="230" t="s">
        <v>196</v>
      </c>
      <c r="H156" s="231">
        <v>0.45</v>
      </c>
      <c r="I156" s="232"/>
      <c r="J156" s="233">
        <f>ROUND(I156*H156,2)</f>
        <v>0</v>
      </c>
      <c r="K156" s="229" t="s">
        <v>188</v>
      </c>
      <c r="L156" s="234"/>
      <c r="M156" s="235" t="s">
        <v>1</v>
      </c>
      <c r="N156" s="236" t="s">
        <v>38</v>
      </c>
      <c r="O156" s="71"/>
      <c r="P156" s="200">
        <f>O156*H156</f>
        <v>0</v>
      </c>
      <c r="Q156" s="200">
        <v>2.234</v>
      </c>
      <c r="R156" s="200">
        <f>Q156*H156</f>
        <v>1.0053000000000001</v>
      </c>
      <c r="S156" s="200">
        <v>0</v>
      </c>
      <c r="T156" s="201">
        <f>S156*H156</f>
        <v>0</v>
      </c>
      <c r="U156" s="34"/>
      <c r="V156" s="34"/>
      <c r="W156" s="34"/>
      <c r="X156" s="34"/>
      <c r="Y156" s="34"/>
      <c r="Z156" s="34"/>
      <c r="AA156" s="34"/>
      <c r="AB156" s="34"/>
      <c r="AC156" s="34"/>
      <c r="AD156" s="34"/>
      <c r="AE156" s="34"/>
      <c r="AR156" s="202" t="s">
        <v>216</v>
      </c>
      <c r="AT156" s="202" t="s">
        <v>212</v>
      </c>
      <c r="AU156" s="202" t="s">
        <v>83</v>
      </c>
      <c r="AY156" s="17" t="s">
        <v>181</v>
      </c>
      <c r="BE156" s="203">
        <f>IF(N156="základní",J156,0)</f>
        <v>0</v>
      </c>
      <c r="BF156" s="203">
        <f>IF(N156="snížená",J156,0)</f>
        <v>0</v>
      </c>
      <c r="BG156" s="203">
        <f>IF(N156="zákl. přenesená",J156,0)</f>
        <v>0</v>
      </c>
      <c r="BH156" s="203">
        <f>IF(N156="sníž. přenesená",J156,0)</f>
        <v>0</v>
      </c>
      <c r="BI156" s="203">
        <f>IF(N156="nulová",J156,0)</f>
        <v>0</v>
      </c>
      <c r="BJ156" s="17" t="s">
        <v>81</v>
      </c>
      <c r="BK156" s="203">
        <f>ROUND(I156*H156,2)</f>
        <v>0</v>
      </c>
      <c r="BL156" s="17" t="s">
        <v>189</v>
      </c>
      <c r="BM156" s="202" t="s">
        <v>627</v>
      </c>
    </row>
    <row r="157" spans="1:65" s="13" customFormat="1" x14ac:dyDescent="0.2">
      <c r="B157" s="204"/>
      <c r="C157" s="205"/>
      <c r="D157" s="206" t="s">
        <v>191</v>
      </c>
      <c r="E157" s="207" t="s">
        <v>1</v>
      </c>
      <c r="F157" s="208" t="s">
        <v>628</v>
      </c>
      <c r="G157" s="205"/>
      <c r="H157" s="209">
        <v>0.45</v>
      </c>
      <c r="I157" s="210"/>
      <c r="J157" s="205"/>
      <c r="K157" s="205"/>
      <c r="L157" s="211"/>
      <c r="M157" s="212"/>
      <c r="N157" s="213"/>
      <c r="O157" s="213"/>
      <c r="P157" s="213"/>
      <c r="Q157" s="213"/>
      <c r="R157" s="213"/>
      <c r="S157" s="213"/>
      <c r="T157" s="214"/>
      <c r="AT157" s="215" t="s">
        <v>191</v>
      </c>
      <c r="AU157" s="215" t="s">
        <v>83</v>
      </c>
      <c r="AV157" s="13" t="s">
        <v>83</v>
      </c>
      <c r="AW157" s="13" t="s">
        <v>30</v>
      </c>
      <c r="AX157" s="13" t="s">
        <v>73</v>
      </c>
      <c r="AY157" s="215" t="s">
        <v>181</v>
      </c>
    </row>
    <row r="158" spans="1:65" s="14" customFormat="1" x14ac:dyDescent="0.2">
      <c r="B158" s="216"/>
      <c r="C158" s="217"/>
      <c r="D158" s="206" t="s">
        <v>191</v>
      </c>
      <c r="E158" s="218" t="s">
        <v>1</v>
      </c>
      <c r="F158" s="219" t="s">
        <v>193</v>
      </c>
      <c r="G158" s="217"/>
      <c r="H158" s="220">
        <v>0.45</v>
      </c>
      <c r="I158" s="221"/>
      <c r="J158" s="217"/>
      <c r="K158" s="217"/>
      <c r="L158" s="222"/>
      <c r="M158" s="223"/>
      <c r="N158" s="224"/>
      <c r="O158" s="224"/>
      <c r="P158" s="224"/>
      <c r="Q158" s="224"/>
      <c r="R158" s="224"/>
      <c r="S158" s="224"/>
      <c r="T158" s="225"/>
      <c r="AT158" s="226" t="s">
        <v>191</v>
      </c>
      <c r="AU158" s="226" t="s">
        <v>83</v>
      </c>
      <c r="AV158" s="14" t="s">
        <v>189</v>
      </c>
      <c r="AW158" s="14" t="s">
        <v>30</v>
      </c>
      <c r="AX158" s="14" t="s">
        <v>81</v>
      </c>
      <c r="AY158" s="226" t="s">
        <v>181</v>
      </c>
    </row>
    <row r="159" spans="1:65" s="2" customFormat="1" ht="66.75" customHeight="1" x14ac:dyDescent="0.2">
      <c r="A159" s="34"/>
      <c r="B159" s="35"/>
      <c r="C159" s="191" t="s">
        <v>249</v>
      </c>
      <c r="D159" s="191" t="s">
        <v>184</v>
      </c>
      <c r="E159" s="192" t="s">
        <v>542</v>
      </c>
      <c r="F159" s="193" t="s">
        <v>543</v>
      </c>
      <c r="G159" s="194" t="s">
        <v>196</v>
      </c>
      <c r="H159" s="195">
        <v>0.2</v>
      </c>
      <c r="I159" s="196"/>
      <c r="J159" s="197">
        <f>ROUND(I159*H159,2)</f>
        <v>0</v>
      </c>
      <c r="K159" s="193" t="s">
        <v>188</v>
      </c>
      <c r="L159" s="39"/>
      <c r="M159" s="198" t="s">
        <v>1</v>
      </c>
      <c r="N159" s="199" t="s">
        <v>38</v>
      </c>
      <c r="O159" s="71"/>
      <c r="P159" s="200">
        <f>O159*H159</f>
        <v>0</v>
      </c>
      <c r="Q159" s="200">
        <v>0</v>
      </c>
      <c r="R159" s="200">
        <f>Q159*H159</f>
        <v>0</v>
      </c>
      <c r="S159" s="200">
        <v>0</v>
      </c>
      <c r="T159" s="201">
        <f>S159*H159</f>
        <v>0</v>
      </c>
      <c r="U159" s="34"/>
      <c r="V159" s="34"/>
      <c r="W159" s="34"/>
      <c r="X159" s="34"/>
      <c r="Y159" s="34"/>
      <c r="Z159" s="34"/>
      <c r="AA159" s="34"/>
      <c r="AB159" s="34"/>
      <c r="AC159" s="34"/>
      <c r="AD159" s="34"/>
      <c r="AE159" s="34"/>
      <c r="AR159" s="202" t="s">
        <v>189</v>
      </c>
      <c r="AT159" s="202" t="s">
        <v>184</v>
      </c>
      <c r="AU159" s="202" t="s">
        <v>83</v>
      </c>
      <c r="AY159" s="17" t="s">
        <v>181</v>
      </c>
      <c r="BE159" s="203">
        <f>IF(N159="základní",J159,0)</f>
        <v>0</v>
      </c>
      <c r="BF159" s="203">
        <f>IF(N159="snížená",J159,0)</f>
        <v>0</v>
      </c>
      <c r="BG159" s="203">
        <f>IF(N159="zákl. přenesená",J159,0)</f>
        <v>0</v>
      </c>
      <c r="BH159" s="203">
        <f>IF(N159="sníž. přenesená",J159,0)</f>
        <v>0</v>
      </c>
      <c r="BI159" s="203">
        <f>IF(N159="nulová",J159,0)</f>
        <v>0</v>
      </c>
      <c r="BJ159" s="17" t="s">
        <v>81</v>
      </c>
      <c r="BK159" s="203">
        <f>ROUND(I159*H159,2)</f>
        <v>0</v>
      </c>
      <c r="BL159" s="17" t="s">
        <v>189</v>
      </c>
      <c r="BM159" s="202" t="s">
        <v>629</v>
      </c>
    </row>
    <row r="160" spans="1:65" s="13" customFormat="1" x14ac:dyDescent="0.2">
      <c r="B160" s="204"/>
      <c r="C160" s="205"/>
      <c r="D160" s="206" t="s">
        <v>191</v>
      </c>
      <c r="E160" s="207" t="s">
        <v>1</v>
      </c>
      <c r="F160" s="208" t="s">
        <v>630</v>
      </c>
      <c r="G160" s="205"/>
      <c r="H160" s="209">
        <v>0.2</v>
      </c>
      <c r="I160" s="210"/>
      <c r="J160" s="205"/>
      <c r="K160" s="205"/>
      <c r="L160" s="211"/>
      <c r="M160" s="212"/>
      <c r="N160" s="213"/>
      <c r="O160" s="213"/>
      <c r="P160" s="213"/>
      <c r="Q160" s="213"/>
      <c r="R160" s="213"/>
      <c r="S160" s="213"/>
      <c r="T160" s="214"/>
      <c r="AT160" s="215" t="s">
        <v>191</v>
      </c>
      <c r="AU160" s="215" t="s">
        <v>83</v>
      </c>
      <c r="AV160" s="13" t="s">
        <v>83</v>
      </c>
      <c r="AW160" s="13" t="s">
        <v>30</v>
      </c>
      <c r="AX160" s="13" t="s">
        <v>73</v>
      </c>
      <c r="AY160" s="215" t="s">
        <v>181</v>
      </c>
    </row>
    <row r="161" spans="1:65" s="14" customFormat="1" x14ac:dyDescent="0.2">
      <c r="B161" s="216"/>
      <c r="C161" s="217"/>
      <c r="D161" s="206" t="s">
        <v>191</v>
      </c>
      <c r="E161" s="218" t="s">
        <v>1</v>
      </c>
      <c r="F161" s="219" t="s">
        <v>193</v>
      </c>
      <c r="G161" s="217"/>
      <c r="H161" s="220">
        <v>0.2</v>
      </c>
      <c r="I161" s="221"/>
      <c r="J161" s="217"/>
      <c r="K161" s="217"/>
      <c r="L161" s="222"/>
      <c r="M161" s="223"/>
      <c r="N161" s="224"/>
      <c r="O161" s="224"/>
      <c r="P161" s="224"/>
      <c r="Q161" s="224"/>
      <c r="R161" s="224"/>
      <c r="S161" s="224"/>
      <c r="T161" s="225"/>
      <c r="AT161" s="226" t="s">
        <v>191</v>
      </c>
      <c r="AU161" s="226" t="s">
        <v>83</v>
      </c>
      <c r="AV161" s="14" t="s">
        <v>189</v>
      </c>
      <c r="AW161" s="14" t="s">
        <v>30</v>
      </c>
      <c r="AX161" s="14" t="s">
        <v>81</v>
      </c>
      <c r="AY161" s="226" t="s">
        <v>181</v>
      </c>
    </row>
    <row r="162" spans="1:65" s="12" customFormat="1" ht="25.9" customHeight="1" x14ac:dyDescent="0.2">
      <c r="B162" s="175"/>
      <c r="C162" s="176"/>
      <c r="D162" s="177" t="s">
        <v>72</v>
      </c>
      <c r="E162" s="178" t="s">
        <v>450</v>
      </c>
      <c r="F162" s="178" t="s">
        <v>451</v>
      </c>
      <c r="G162" s="176"/>
      <c r="H162" s="176"/>
      <c r="I162" s="179"/>
      <c r="J162" s="180">
        <f>BK162</f>
        <v>0</v>
      </c>
      <c r="K162" s="176"/>
      <c r="L162" s="181"/>
      <c r="M162" s="182"/>
      <c r="N162" s="183"/>
      <c r="O162" s="183"/>
      <c r="P162" s="184">
        <f>SUM(P163:P174)</f>
        <v>0</v>
      </c>
      <c r="Q162" s="183"/>
      <c r="R162" s="184">
        <f>SUM(R163:R174)</f>
        <v>0</v>
      </c>
      <c r="S162" s="183"/>
      <c r="T162" s="185">
        <f>SUM(T163:T174)</f>
        <v>0</v>
      </c>
      <c r="AR162" s="186" t="s">
        <v>189</v>
      </c>
      <c r="AT162" s="187" t="s">
        <v>72</v>
      </c>
      <c r="AU162" s="187" t="s">
        <v>73</v>
      </c>
      <c r="AY162" s="186" t="s">
        <v>181</v>
      </c>
      <c r="BK162" s="188">
        <f>SUM(BK163:BK174)</f>
        <v>0</v>
      </c>
    </row>
    <row r="163" spans="1:65" s="2" customFormat="1" ht="24.2" customHeight="1" x14ac:dyDescent="0.2">
      <c r="A163" s="34"/>
      <c r="B163" s="35"/>
      <c r="C163" s="191" t="s">
        <v>253</v>
      </c>
      <c r="D163" s="191" t="s">
        <v>184</v>
      </c>
      <c r="E163" s="192" t="s">
        <v>550</v>
      </c>
      <c r="F163" s="193" t="s">
        <v>551</v>
      </c>
      <c r="G163" s="194" t="s">
        <v>552</v>
      </c>
      <c r="H163" s="195">
        <v>1</v>
      </c>
      <c r="I163" s="196"/>
      <c r="J163" s="197">
        <f>ROUND(I163*H163,2)</f>
        <v>0</v>
      </c>
      <c r="K163" s="193" t="s">
        <v>188</v>
      </c>
      <c r="L163" s="39"/>
      <c r="M163" s="198" t="s">
        <v>1</v>
      </c>
      <c r="N163" s="199" t="s">
        <v>38</v>
      </c>
      <c r="O163" s="71"/>
      <c r="P163" s="200">
        <f>O163*H163</f>
        <v>0</v>
      </c>
      <c r="Q163" s="200">
        <v>0</v>
      </c>
      <c r="R163" s="200">
        <f>Q163*H163</f>
        <v>0</v>
      </c>
      <c r="S163" s="200">
        <v>0</v>
      </c>
      <c r="T163" s="201">
        <f>S163*H163</f>
        <v>0</v>
      </c>
      <c r="U163" s="34"/>
      <c r="V163" s="34"/>
      <c r="W163" s="34"/>
      <c r="X163" s="34"/>
      <c r="Y163" s="34"/>
      <c r="Z163" s="34"/>
      <c r="AA163" s="34"/>
      <c r="AB163" s="34"/>
      <c r="AC163" s="34"/>
      <c r="AD163" s="34"/>
      <c r="AE163" s="34"/>
      <c r="AR163" s="202" t="s">
        <v>189</v>
      </c>
      <c r="AT163" s="202" t="s">
        <v>184</v>
      </c>
      <c r="AU163" s="202" t="s">
        <v>81</v>
      </c>
      <c r="AY163" s="17" t="s">
        <v>181</v>
      </c>
      <c r="BE163" s="203">
        <f>IF(N163="základní",J163,0)</f>
        <v>0</v>
      </c>
      <c r="BF163" s="203">
        <f>IF(N163="snížená",J163,0)</f>
        <v>0</v>
      </c>
      <c r="BG163" s="203">
        <f>IF(N163="zákl. přenesená",J163,0)</f>
        <v>0</v>
      </c>
      <c r="BH163" s="203">
        <f>IF(N163="sníž. přenesená",J163,0)</f>
        <v>0</v>
      </c>
      <c r="BI163" s="203">
        <f>IF(N163="nulová",J163,0)</f>
        <v>0</v>
      </c>
      <c r="BJ163" s="17" t="s">
        <v>81</v>
      </c>
      <c r="BK163" s="203">
        <f>ROUND(I163*H163,2)</f>
        <v>0</v>
      </c>
      <c r="BL163" s="17" t="s">
        <v>189</v>
      </c>
      <c r="BM163" s="202" t="s">
        <v>631</v>
      </c>
    </row>
    <row r="164" spans="1:65" s="13" customFormat="1" x14ac:dyDescent="0.2">
      <c r="B164" s="204"/>
      <c r="C164" s="205"/>
      <c r="D164" s="206" t="s">
        <v>191</v>
      </c>
      <c r="E164" s="207" t="s">
        <v>1</v>
      </c>
      <c r="F164" s="208" t="s">
        <v>81</v>
      </c>
      <c r="G164" s="205"/>
      <c r="H164" s="209">
        <v>1</v>
      </c>
      <c r="I164" s="210"/>
      <c r="J164" s="205"/>
      <c r="K164" s="205"/>
      <c r="L164" s="211"/>
      <c r="M164" s="212"/>
      <c r="N164" s="213"/>
      <c r="O164" s="213"/>
      <c r="P164" s="213"/>
      <c r="Q164" s="213"/>
      <c r="R164" s="213"/>
      <c r="S164" s="213"/>
      <c r="T164" s="214"/>
      <c r="AT164" s="215" t="s">
        <v>191</v>
      </c>
      <c r="AU164" s="215" t="s">
        <v>81</v>
      </c>
      <c r="AV164" s="13" t="s">
        <v>83</v>
      </c>
      <c r="AW164" s="13" t="s">
        <v>30</v>
      </c>
      <c r="AX164" s="13" t="s">
        <v>81</v>
      </c>
      <c r="AY164" s="215" t="s">
        <v>181</v>
      </c>
    </row>
    <row r="165" spans="1:65" s="2" customFormat="1" ht="156.75" customHeight="1" x14ac:dyDescent="0.2">
      <c r="A165" s="34"/>
      <c r="B165" s="35"/>
      <c r="C165" s="191" t="s">
        <v>258</v>
      </c>
      <c r="D165" s="191" t="s">
        <v>184</v>
      </c>
      <c r="E165" s="192" t="s">
        <v>464</v>
      </c>
      <c r="F165" s="193" t="s">
        <v>465</v>
      </c>
      <c r="G165" s="194" t="s">
        <v>215</v>
      </c>
      <c r="H165" s="195">
        <v>14.805</v>
      </c>
      <c r="I165" s="196"/>
      <c r="J165" s="197">
        <f>ROUND(I165*H165,2)</f>
        <v>0</v>
      </c>
      <c r="K165" s="193" t="s">
        <v>188</v>
      </c>
      <c r="L165" s="39"/>
      <c r="M165" s="198" t="s">
        <v>1</v>
      </c>
      <c r="N165" s="199" t="s">
        <v>38</v>
      </c>
      <c r="O165" s="71"/>
      <c r="P165" s="200">
        <f>O165*H165</f>
        <v>0</v>
      </c>
      <c r="Q165" s="200">
        <v>0</v>
      </c>
      <c r="R165" s="200">
        <f>Q165*H165</f>
        <v>0</v>
      </c>
      <c r="S165" s="200">
        <v>0</v>
      </c>
      <c r="T165" s="201">
        <f>S165*H165</f>
        <v>0</v>
      </c>
      <c r="U165" s="34"/>
      <c r="V165" s="34"/>
      <c r="W165" s="34"/>
      <c r="X165" s="34"/>
      <c r="Y165" s="34"/>
      <c r="Z165" s="34"/>
      <c r="AA165" s="34"/>
      <c r="AB165" s="34"/>
      <c r="AC165" s="34"/>
      <c r="AD165" s="34"/>
      <c r="AE165" s="34"/>
      <c r="AR165" s="202" t="s">
        <v>455</v>
      </c>
      <c r="AT165" s="202" t="s">
        <v>184</v>
      </c>
      <c r="AU165" s="202" t="s">
        <v>81</v>
      </c>
      <c r="AY165" s="17" t="s">
        <v>181</v>
      </c>
      <c r="BE165" s="203">
        <f>IF(N165="základní",J165,0)</f>
        <v>0</v>
      </c>
      <c r="BF165" s="203">
        <f>IF(N165="snížená",J165,0)</f>
        <v>0</v>
      </c>
      <c r="BG165" s="203">
        <f>IF(N165="zákl. přenesená",J165,0)</f>
        <v>0</v>
      </c>
      <c r="BH165" s="203">
        <f>IF(N165="sníž. přenesená",J165,0)</f>
        <v>0</v>
      </c>
      <c r="BI165" s="203">
        <f>IF(N165="nulová",J165,0)</f>
        <v>0</v>
      </c>
      <c r="BJ165" s="17" t="s">
        <v>81</v>
      </c>
      <c r="BK165" s="203">
        <f>ROUND(I165*H165,2)</f>
        <v>0</v>
      </c>
      <c r="BL165" s="17" t="s">
        <v>455</v>
      </c>
      <c r="BM165" s="202" t="s">
        <v>632</v>
      </c>
    </row>
    <row r="166" spans="1:65" s="13" customFormat="1" x14ac:dyDescent="0.2">
      <c r="B166" s="204"/>
      <c r="C166" s="205"/>
      <c r="D166" s="206" t="s">
        <v>191</v>
      </c>
      <c r="E166" s="207" t="s">
        <v>1</v>
      </c>
      <c r="F166" s="208" t="s">
        <v>633</v>
      </c>
      <c r="G166" s="205"/>
      <c r="H166" s="209">
        <v>13.8</v>
      </c>
      <c r="I166" s="210"/>
      <c r="J166" s="205"/>
      <c r="K166" s="205"/>
      <c r="L166" s="211"/>
      <c r="M166" s="212"/>
      <c r="N166" s="213"/>
      <c r="O166" s="213"/>
      <c r="P166" s="213"/>
      <c r="Q166" s="213"/>
      <c r="R166" s="213"/>
      <c r="S166" s="213"/>
      <c r="T166" s="214"/>
      <c r="AT166" s="215" t="s">
        <v>191</v>
      </c>
      <c r="AU166" s="215" t="s">
        <v>81</v>
      </c>
      <c r="AV166" s="13" t="s">
        <v>83</v>
      </c>
      <c r="AW166" s="13" t="s">
        <v>30</v>
      </c>
      <c r="AX166" s="13" t="s">
        <v>73</v>
      </c>
      <c r="AY166" s="215" t="s">
        <v>181</v>
      </c>
    </row>
    <row r="167" spans="1:65" s="13" customFormat="1" x14ac:dyDescent="0.2">
      <c r="B167" s="204"/>
      <c r="C167" s="205"/>
      <c r="D167" s="206" t="s">
        <v>191</v>
      </c>
      <c r="E167" s="207" t="s">
        <v>1</v>
      </c>
      <c r="F167" s="208" t="s">
        <v>634</v>
      </c>
      <c r="G167" s="205"/>
      <c r="H167" s="209">
        <v>1.0049999999999999</v>
      </c>
      <c r="I167" s="210"/>
      <c r="J167" s="205"/>
      <c r="K167" s="205"/>
      <c r="L167" s="211"/>
      <c r="M167" s="212"/>
      <c r="N167" s="213"/>
      <c r="O167" s="213"/>
      <c r="P167" s="213"/>
      <c r="Q167" s="213"/>
      <c r="R167" s="213"/>
      <c r="S167" s="213"/>
      <c r="T167" s="214"/>
      <c r="AT167" s="215" t="s">
        <v>191</v>
      </c>
      <c r="AU167" s="215" t="s">
        <v>81</v>
      </c>
      <c r="AV167" s="13" t="s">
        <v>83</v>
      </c>
      <c r="AW167" s="13" t="s">
        <v>30</v>
      </c>
      <c r="AX167" s="13" t="s">
        <v>73</v>
      </c>
      <c r="AY167" s="215" t="s">
        <v>181</v>
      </c>
    </row>
    <row r="168" spans="1:65" s="14" customFormat="1" x14ac:dyDescent="0.2">
      <c r="B168" s="216"/>
      <c r="C168" s="217"/>
      <c r="D168" s="206" t="s">
        <v>191</v>
      </c>
      <c r="E168" s="218" t="s">
        <v>1</v>
      </c>
      <c r="F168" s="219" t="s">
        <v>193</v>
      </c>
      <c r="G168" s="217"/>
      <c r="H168" s="220">
        <v>14.805</v>
      </c>
      <c r="I168" s="221"/>
      <c r="J168" s="217"/>
      <c r="K168" s="217"/>
      <c r="L168" s="222"/>
      <c r="M168" s="223"/>
      <c r="N168" s="224"/>
      <c r="O168" s="224"/>
      <c r="P168" s="224"/>
      <c r="Q168" s="224"/>
      <c r="R168" s="224"/>
      <c r="S168" s="224"/>
      <c r="T168" s="225"/>
      <c r="AT168" s="226" t="s">
        <v>191</v>
      </c>
      <c r="AU168" s="226" t="s">
        <v>81</v>
      </c>
      <c r="AV168" s="14" t="s">
        <v>189</v>
      </c>
      <c r="AW168" s="14" t="s">
        <v>30</v>
      </c>
      <c r="AX168" s="14" t="s">
        <v>81</v>
      </c>
      <c r="AY168" s="226" t="s">
        <v>181</v>
      </c>
    </row>
    <row r="169" spans="1:65" s="2" customFormat="1" ht="168" customHeight="1" x14ac:dyDescent="0.2">
      <c r="A169" s="34"/>
      <c r="B169" s="35"/>
      <c r="C169" s="191" t="s">
        <v>8</v>
      </c>
      <c r="D169" s="191" t="s">
        <v>184</v>
      </c>
      <c r="E169" s="192" t="s">
        <v>635</v>
      </c>
      <c r="F169" s="193" t="s">
        <v>636</v>
      </c>
      <c r="G169" s="194" t="s">
        <v>215</v>
      </c>
      <c r="H169" s="195">
        <v>5.5860000000000003</v>
      </c>
      <c r="I169" s="196"/>
      <c r="J169" s="197">
        <f>ROUND(I169*H169,2)</f>
        <v>0</v>
      </c>
      <c r="K169" s="193" t="s">
        <v>188</v>
      </c>
      <c r="L169" s="39"/>
      <c r="M169" s="198" t="s">
        <v>1</v>
      </c>
      <c r="N169" s="199" t="s">
        <v>38</v>
      </c>
      <c r="O169" s="71"/>
      <c r="P169" s="200">
        <f>O169*H169</f>
        <v>0</v>
      </c>
      <c r="Q169" s="200">
        <v>0</v>
      </c>
      <c r="R169" s="200">
        <f>Q169*H169</f>
        <v>0</v>
      </c>
      <c r="S169" s="200">
        <v>0</v>
      </c>
      <c r="T169" s="201">
        <f>S169*H169</f>
        <v>0</v>
      </c>
      <c r="U169" s="34"/>
      <c r="V169" s="34"/>
      <c r="W169" s="34"/>
      <c r="X169" s="34"/>
      <c r="Y169" s="34"/>
      <c r="Z169" s="34"/>
      <c r="AA169" s="34"/>
      <c r="AB169" s="34"/>
      <c r="AC169" s="34"/>
      <c r="AD169" s="34"/>
      <c r="AE169" s="34"/>
      <c r="AR169" s="202" t="s">
        <v>455</v>
      </c>
      <c r="AT169" s="202" t="s">
        <v>184</v>
      </c>
      <c r="AU169" s="202" t="s">
        <v>81</v>
      </c>
      <c r="AY169" s="17" t="s">
        <v>181</v>
      </c>
      <c r="BE169" s="203">
        <f>IF(N169="základní",J169,0)</f>
        <v>0</v>
      </c>
      <c r="BF169" s="203">
        <f>IF(N169="snížená",J169,0)</f>
        <v>0</v>
      </c>
      <c r="BG169" s="203">
        <f>IF(N169="zákl. přenesená",J169,0)</f>
        <v>0</v>
      </c>
      <c r="BH169" s="203">
        <f>IF(N169="sníž. přenesená",J169,0)</f>
        <v>0</v>
      </c>
      <c r="BI169" s="203">
        <f>IF(N169="nulová",J169,0)</f>
        <v>0</v>
      </c>
      <c r="BJ169" s="17" t="s">
        <v>81</v>
      </c>
      <c r="BK169" s="203">
        <f>ROUND(I169*H169,2)</f>
        <v>0</v>
      </c>
      <c r="BL169" s="17" t="s">
        <v>455</v>
      </c>
      <c r="BM169" s="202" t="s">
        <v>637</v>
      </c>
    </row>
    <row r="170" spans="1:65" s="13" customFormat="1" x14ac:dyDescent="0.2">
      <c r="B170" s="204"/>
      <c r="C170" s="205"/>
      <c r="D170" s="206" t="s">
        <v>191</v>
      </c>
      <c r="E170" s="207" t="s">
        <v>1</v>
      </c>
      <c r="F170" s="208" t="s">
        <v>638</v>
      </c>
      <c r="G170" s="205"/>
      <c r="H170" s="209">
        <v>5.5860000000000003</v>
      </c>
      <c r="I170" s="210"/>
      <c r="J170" s="205"/>
      <c r="K170" s="205"/>
      <c r="L170" s="211"/>
      <c r="M170" s="212"/>
      <c r="N170" s="213"/>
      <c r="O170" s="213"/>
      <c r="P170" s="213"/>
      <c r="Q170" s="213"/>
      <c r="R170" s="213"/>
      <c r="S170" s="213"/>
      <c r="T170" s="214"/>
      <c r="AT170" s="215" t="s">
        <v>191</v>
      </c>
      <c r="AU170" s="215" t="s">
        <v>81</v>
      </c>
      <c r="AV170" s="13" t="s">
        <v>83</v>
      </c>
      <c r="AW170" s="13" t="s">
        <v>30</v>
      </c>
      <c r="AX170" s="13" t="s">
        <v>73</v>
      </c>
      <c r="AY170" s="215" t="s">
        <v>181</v>
      </c>
    </row>
    <row r="171" spans="1:65" s="14" customFormat="1" x14ac:dyDescent="0.2">
      <c r="B171" s="216"/>
      <c r="C171" s="217"/>
      <c r="D171" s="206" t="s">
        <v>191</v>
      </c>
      <c r="E171" s="218" t="s">
        <v>1</v>
      </c>
      <c r="F171" s="219" t="s">
        <v>193</v>
      </c>
      <c r="G171" s="217"/>
      <c r="H171" s="220">
        <v>5.5860000000000003</v>
      </c>
      <c r="I171" s="221"/>
      <c r="J171" s="217"/>
      <c r="K171" s="217"/>
      <c r="L171" s="222"/>
      <c r="M171" s="223"/>
      <c r="N171" s="224"/>
      <c r="O171" s="224"/>
      <c r="P171" s="224"/>
      <c r="Q171" s="224"/>
      <c r="R171" s="224"/>
      <c r="S171" s="224"/>
      <c r="T171" s="225"/>
      <c r="AT171" s="226" t="s">
        <v>191</v>
      </c>
      <c r="AU171" s="226" t="s">
        <v>81</v>
      </c>
      <c r="AV171" s="14" t="s">
        <v>189</v>
      </c>
      <c r="AW171" s="14" t="s">
        <v>30</v>
      </c>
      <c r="AX171" s="14" t="s">
        <v>81</v>
      </c>
      <c r="AY171" s="226" t="s">
        <v>181</v>
      </c>
    </row>
    <row r="172" spans="1:65" s="2" customFormat="1" ht="90" customHeight="1" x14ac:dyDescent="0.2">
      <c r="A172" s="34"/>
      <c r="B172" s="35"/>
      <c r="C172" s="191" t="s">
        <v>269</v>
      </c>
      <c r="D172" s="191" t="s">
        <v>184</v>
      </c>
      <c r="E172" s="192" t="s">
        <v>575</v>
      </c>
      <c r="F172" s="193" t="s">
        <v>576</v>
      </c>
      <c r="G172" s="194" t="s">
        <v>215</v>
      </c>
      <c r="H172" s="195">
        <v>6.9</v>
      </c>
      <c r="I172" s="196"/>
      <c r="J172" s="197">
        <f>ROUND(I172*H172,2)</f>
        <v>0</v>
      </c>
      <c r="K172" s="193" t="s">
        <v>188</v>
      </c>
      <c r="L172" s="39"/>
      <c r="M172" s="198" t="s">
        <v>1</v>
      </c>
      <c r="N172" s="199" t="s">
        <v>38</v>
      </c>
      <c r="O172" s="71"/>
      <c r="P172" s="200">
        <f>O172*H172</f>
        <v>0</v>
      </c>
      <c r="Q172" s="200">
        <v>0</v>
      </c>
      <c r="R172" s="200">
        <f>Q172*H172</f>
        <v>0</v>
      </c>
      <c r="S172" s="200">
        <v>0</v>
      </c>
      <c r="T172" s="201">
        <f>S172*H172</f>
        <v>0</v>
      </c>
      <c r="U172" s="34"/>
      <c r="V172" s="34"/>
      <c r="W172" s="34"/>
      <c r="X172" s="34"/>
      <c r="Y172" s="34"/>
      <c r="Z172" s="34"/>
      <c r="AA172" s="34"/>
      <c r="AB172" s="34"/>
      <c r="AC172" s="34"/>
      <c r="AD172" s="34"/>
      <c r="AE172" s="34"/>
      <c r="AR172" s="202" t="s">
        <v>455</v>
      </c>
      <c r="AT172" s="202" t="s">
        <v>184</v>
      </c>
      <c r="AU172" s="202" t="s">
        <v>81</v>
      </c>
      <c r="AY172" s="17" t="s">
        <v>181</v>
      </c>
      <c r="BE172" s="203">
        <f>IF(N172="základní",J172,0)</f>
        <v>0</v>
      </c>
      <c r="BF172" s="203">
        <f>IF(N172="snížená",J172,0)</f>
        <v>0</v>
      </c>
      <c r="BG172" s="203">
        <f>IF(N172="zákl. přenesená",J172,0)</f>
        <v>0</v>
      </c>
      <c r="BH172" s="203">
        <f>IF(N172="sníž. přenesená",J172,0)</f>
        <v>0</v>
      </c>
      <c r="BI172" s="203">
        <f>IF(N172="nulová",J172,0)</f>
        <v>0</v>
      </c>
      <c r="BJ172" s="17" t="s">
        <v>81</v>
      </c>
      <c r="BK172" s="203">
        <f>ROUND(I172*H172,2)</f>
        <v>0</v>
      </c>
      <c r="BL172" s="17" t="s">
        <v>455</v>
      </c>
      <c r="BM172" s="202" t="s">
        <v>639</v>
      </c>
    </row>
    <row r="173" spans="1:65" s="13" customFormat="1" x14ac:dyDescent="0.2">
      <c r="B173" s="204"/>
      <c r="C173" s="205"/>
      <c r="D173" s="206" t="s">
        <v>191</v>
      </c>
      <c r="E173" s="207" t="s">
        <v>1</v>
      </c>
      <c r="F173" s="208" t="s">
        <v>640</v>
      </c>
      <c r="G173" s="205"/>
      <c r="H173" s="209">
        <v>6.9</v>
      </c>
      <c r="I173" s="210"/>
      <c r="J173" s="205"/>
      <c r="K173" s="205"/>
      <c r="L173" s="211"/>
      <c r="M173" s="212"/>
      <c r="N173" s="213"/>
      <c r="O173" s="213"/>
      <c r="P173" s="213"/>
      <c r="Q173" s="213"/>
      <c r="R173" s="213"/>
      <c r="S173" s="213"/>
      <c r="T173" s="214"/>
      <c r="AT173" s="215" t="s">
        <v>191</v>
      </c>
      <c r="AU173" s="215" t="s">
        <v>81</v>
      </c>
      <c r="AV173" s="13" t="s">
        <v>83</v>
      </c>
      <c r="AW173" s="13" t="s">
        <v>30</v>
      </c>
      <c r="AX173" s="13" t="s">
        <v>73</v>
      </c>
      <c r="AY173" s="215" t="s">
        <v>181</v>
      </c>
    </row>
    <row r="174" spans="1:65" s="14" customFormat="1" x14ac:dyDescent="0.2">
      <c r="B174" s="216"/>
      <c r="C174" s="217"/>
      <c r="D174" s="206" t="s">
        <v>191</v>
      </c>
      <c r="E174" s="218" t="s">
        <v>1</v>
      </c>
      <c r="F174" s="219" t="s">
        <v>193</v>
      </c>
      <c r="G174" s="217"/>
      <c r="H174" s="220">
        <v>6.9</v>
      </c>
      <c r="I174" s="221"/>
      <c r="J174" s="217"/>
      <c r="K174" s="217"/>
      <c r="L174" s="222"/>
      <c r="M174" s="247"/>
      <c r="N174" s="248"/>
      <c r="O174" s="248"/>
      <c r="P174" s="248"/>
      <c r="Q174" s="248"/>
      <c r="R174" s="248"/>
      <c r="S174" s="248"/>
      <c r="T174" s="249"/>
      <c r="AT174" s="226" t="s">
        <v>191</v>
      </c>
      <c r="AU174" s="226" t="s">
        <v>81</v>
      </c>
      <c r="AV174" s="14" t="s">
        <v>189</v>
      </c>
      <c r="AW174" s="14" t="s">
        <v>30</v>
      </c>
      <c r="AX174" s="14" t="s">
        <v>81</v>
      </c>
      <c r="AY174" s="226" t="s">
        <v>181</v>
      </c>
    </row>
    <row r="175" spans="1:65" s="2" customFormat="1" ht="6.95" customHeight="1" x14ac:dyDescent="0.2">
      <c r="A175" s="34"/>
      <c r="B175" s="54"/>
      <c r="C175" s="55"/>
      <c r="D175" s="55"/>
      <c r="E175" s="55"/>
      <c r="F175" s="55"/>
      <c r="G175" s="55"/>
      <c r="H175" s="55"/>
      <c r="I175" s="55"/>
      <c r="J175" s="55"/>
      <c r="K175" s="55"/>
      <c r="L175" s="39"/>
      <c r="M175" s="34"/>
      <c r="O175" s="34"/>
      <c r="P175" s="34"/>
      <c r="Q175" s="34"/>
      <c r="R175" s="34"/>
      <c r="S175" s="34"/>
      <c r="T175" s="34"/>
      <c r="U175" s="34"/>
      <c r="V175" s="34"/>
      <c r="W175" s="34"/>
      <c r="X175" s="34"/>
      <c r="Y175" s="34"/>
      <c r="Z175" s="34"/>
      <c r="AA175" s="34"/>
      <c r="AB175" s="34"/>
      <c r="AC175" s="34"/>
      <c r="AD175" s="34"/>
      <c r="AE175" s="34"/>
    </row>
  </sheetData>
  <sheetProtection algorithmName="SHA-512" hashValue="Ex1WlFwzk4CuUwFZP1byxJMIkytVIVfJFncmtfRirnpiFfu/LGcpY8VY0L4O6Ka9dXeqn0ZvzMM7eWA1N0JPFw==" saltValue="6yfOjxpyegrQyqKk4IAg9s+QSkAQDCCfxei7UsWjcCD5Ms4XgEWER9+ADzbkU0nbijVBw6FBzjROPflT+bLl+g==" spinCount="100000" sheet="1" objects="1" scenarios="1" formatColumns="0" formatRows="0" autoFilter="0"/>
  <autoFilter ref="C122:K174" xr:uid="{00000000-0009-0000-0000-000004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185"/>
  <sheetViews>
    <sheetView showGridLines="0" topLeftCell="A121" workbookViewId="0">
      <selection activeCell="I179" sqref="I179"/>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95"/>
      <c r="M2" s="295"/>
      <c r="N2" s="295"/>
      <c r="O2" s="295"/>
      <c r="P2" s="295"/>
      <c r="Q2" s="295"/>
      <c r="R2" s="295"/>
      <c r="S2" s="295"/>
      <c r="T2" s="295"/>
      <c r="U2" s="295"/>
      <c r="V2" s="295"/>
      <c r="AT2" s="17" t="s">
        <v>99</v>
      </c>
    </row>
    <row r="3" spans="1:46" s="1" customFormat="1" ht="6.95" customHeight="1" x14ac:dyDescent="0.2">
      <c r="B3" s="115"/>
      <c r="C3" s="116"/>
      <c r="D3" s="116"/>
      <c r="E3" s="116"/>
      <c r="F3" s="116"/>
      <c r="G3" s="116"/>
      <c r="H3" s="116"/>
      <c r="I3" s="116"/>
      <c r="J3" s="116"/>
      <c r="K3" s="116"/>
      <c r="L3" s="20"/>
      <c r="AT3" s="17" t="s">
        <v>83</v>
      </c>
    </row>
    <row r="4" spans="1:46" s="1" customFormat="1" ht="24.95" customHeight="1" x14ac:dyDescent="0.2">
      <c r="B4" s="20"/>
      <c r="D4" s="117" t="s">
        <v>155</v>
      </c>
      <c r="L4" s="20"/>
      <c r="M4" s="118" t="s">
        <v>10</v>
      </c>
      <c r="AT4" s="17" t="s">
        <v>4</v>
      </c>
    </row>
    <row r="5" spans="1:46" s="1" customFormat="1" ht="6.95" customHeight="1" x14ac:dyDescent="0.2">
      <c r="B5" s="20"/>
      <c r="L5" s="20"/>
    </row>
    <row r="6" spans="1:46" s="1" customFormat="1" ht="12" customHeight="1" x14ac:dyDescent="0.2">
      <c r="B6" s="20"/>
      <c r="D6" s="119" t="s">
        <v>16</v>
      </c>
      <c r="L6" s="20"/>
    </row>
    <row r="7" spans="1:46" s="1" customFormat="1" ht="16.5" customHeight="1" x14ac:dyDescent="0.2">
      <c r="B7" s="20"/>
      <c r="E7" s="311" t="str">
        <f>'Rekapitulace stavby'!K6</f>
        <v>16 -Oprava trati v úseku Praha Smíchov - Beroun Závodí</v>
      </c>
      <c r="F7" s="312"/>
      <c r="G7" s="312"/>
      <c r="H7" s="312"/>
      <c r="L7" s="20"/>
    </row>
    <row r="8" spans="1:46" s="1" customFormat="1" ht="12" customHeight="1" x14ac:dyDescent="0.2">
      <c r="B8" s="20"/>
      <c r="D8" s="119" t="s">
        <v>156</v>
      </c>
      <c r="L8" s="20"/>
    </row>
    <row r="9" spans="1:46" s="2" customFormat="1" ht="16.5" customHeight="1" x14ac:dyDescent="0.2">
      <c r="A9" s="34"/>
      <c r="B9" s="39"/>
      <c r="C9" s="34"/>
      <c r="D9" s="34"/>
      <c r="E9" s="311" t="s">
        <v>485</v>
      </c>
      <c r="F9" s="314"/>
      <c r="G9" s="314"/>
      <c r="H9" s="314"/>
      <c r="I9" s="34"/>
      <c r="J9" s="34"/>
      <c r="K9" s="34"/>
      <c r="L9" s="51"/>
      <c r="S9" s="34"/>
      <c r="T9" s="34"/>
      <c r="U9" s="34"/>
      <c r="V9" s="34"/>
      <c r="W9" s="34"/>
      <c r="X9" s="34"/>
      <c r="Y9" s="34"/>
      <c r="Z9" s="34"/>
      <c r="AA9" s="34"/>
      <c r="AB9" s="34"/>
      <c r="AC9" s="34"/>
      <c r="AD9" s="34"/>
      <c r="AE9" s="34"/>
    </row>
    <row r="10" spans="1:46" s="2" customFormat="1" ht="12" customHeight="1" x14ac:dyDescent="0.2">
      <c r="A10" s="34"/>
      <c r="B10" s="39"/>
      <c r="C10" s="34"/>
      <c r="D10" s="119" t="s">
        <v>486</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x14ac:dyDescent="0.2">
      <c r="A11" s="34"/>
      <c r="B11" s="39"/>
      <c r="C11" s="34"/>
      <c r="D11" s="34"/>
      <c r="E11" s="313" t="s">
        <v>641</v>
      </c>
      <c r="F11" s="314"/>
      <c r="G11" s="314"/>
      <c r="H11" s="314"/>
      <c r="I11" s="34"/>
      <c r="J11" s="34"/>
      <c r="K11" s="34"/>
      <c r="L11" s="51"/>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x14ac:dyDescent="0.2">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x14ac:dyDescent="0.2">
      <c r="A14" s="34"/>
      <c r="B14" s="39"/>
      <c r="C14" s="34"/>
      <c r="D14" s="119" t="s">
        <v>20</v>
      </c>
      <c r="E14" s="34"/>
      <c r="F14" s="110" t="s">
        <v>21</v>
      </c>
      <c r="G14" s="34"/>
      <c r="H14" s="34"/>
      <c r="I14" s="119" t="s">
        <v>22</v>
      </c>
      <c r="J14" s="120" t="str">
        <f>'Rekapitulace stavby'!AN8</f>
        <v>4. 4. 2022</v>
      </c>
      <c r="K14" s="34"/>
      <c r="L14" s="51"/>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x14ac:dyDescent="0.2">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customHeight="1" x14ac:dyDescent="0.2">
      <c r="A17" s="34"/>
      <c r="B17" s="39"/>
      <c r="C17" s="34"/>
      <c r="D17" s="34"/>
      <c r="E17" s="110" t="str">
        <f>IF('Rekapitulace stavby'!E11="","",'Rekapitulace stavby'!E11)</f>
        <v xml:space="preserve"> </v>
      </c>
      <c r="F17" s="34"/>
      <c r="G17" s="34"/>
      <c r="H17" s="34"/>
      <c r="I17" s="119" t="s">
        <v>26</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x14ac:dyDescent="0.2">
      <c r="A19" s="34"/>
      <c r="B19" s="39"/>
      <c r="C19" s="34"/>
      <c r="D19" s="119" t="s">
        <v>27</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x14ac:dyDescent="0.2">
      <c r="A20" s="34"/>
      <c r="B20" s="39"/>
      <c r="C20" s="34"/>
      <c r="D20" s="34"/>
      <c r="E20" s="315" t="str">
        <f>'Rekapitulace stavby'!E14</f>
        <v>Vyplň údaj</v>
      </c>
      <c r="F20" s="316"/>
      <c r="G20" s="316"/>
      <c r="H20" s="316"/>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x14ac:dyDescent="0.2">
      <c r="A22" s="34"/>
      <c r="B22" s="39"/>
      <c r="C22" s="34"/>
      <c r="D22" s="119" t="s">
        <v>29</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x14ac:dyDescent="0.2">
      <c r="A23" s="34"/>
      <c r="B23" s="39"/>
      <c r="C23" s="34"/>
      <c r="D23" s="34"/>
      <c r="E23" s="110" t="str">
        <f>IF('Rekapitulace stavby'!E17="","",'Rekapitulace stavby'!E17)</f>
        <v xml:space="preserve"> </v>
      </c>
      <c r="F23" s="34"/>
      <c r="G23" s="34"/>
      <c r="H23" s="34"/>
      <c r="I23" s="119" t="s">
        <v>26</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x14ac:dyDescent="0.2">
      <c r="A25" s="34"/>
      <c r="B25" s="39"/>
      <c r="C25" s="34"/>
      <c r="D25" s="119" t="s">
        <v>31</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x14ac:dyDescent="0.2">
      <c r="A26" s="34"/>
      <c r="B26" s="39"/>
      <c r="C26" s="34"/>
      <c r="D26" s="34"/>
      <c r="E26" s="110" t="str">
        <f>IF('Rekapitulace stavby'!E20="","",'Rekapitulace stavby'!E20)</f>
        <v xml:space="preserve"> </v>
      </c>
      <c r="F26" s="34"/>
      <c r="G26" s="34"/>
      <c r="H26" s="34"/>
      <c r="I26" s="119" t="s">
        <v>26</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x14ac:dyDescent="0.2">
      <c r="A28" s="34"/>
      <c r="B28" s="39"/>
      <c r="C28" s="34"/>
      <c r="D28" s="119" t="s">
        <v>32</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x14ac:dyDescent="0.2">
      <c r="A29" s="121"/>
      <c r="B29" s="122"/>
      <c r="C29" s="121"/>
      <c r="D29" s="121"/>
      <c r="E29" s="317" t="s">
        <v>1</v>
      </c>
      <c r="F29" s="317"/>
      <c r="G29" s="317"/>
      <c r="H29" s="317"/>
      <c r="I29" s="121"/>
      <c r="J29" s="121"/>
      <c r="K29" s="121"/>
      <c r="L29" s="123"/>
      <c r="S29" s="121"/>
      <c r="T29" s="121"/>
      <c r="U29" s="121"/>
      <c r="V29" s="121"/>
      <c r="W29" s="121"/>
      <c r="X29" s="121"/>
      <c r="Y29" s="121"/>
      <c r="Z29" s="121"/>
      <c r="AA29" s="121"/>
      <c r="AB29" s="121"/>
      <c r="AC29" s="121"/>
      <c r="AD29" s="121"/>
      <c r="AE29" s="121"/>
    </row>
    <row r="30" spans="1:31" s="2" customFormat="1" ht="6.95" customHeight="1" x14ac:dyDescent="0.2">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x14ac:dyDescent="0.2">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x14ac:dyDescent="0.2">
      <c r="A32" s="34"/>
      <c r="B32" s="39"/>
      <c r="C32" s="34"/>
      <c r="D32" s="125" t="s">
        <v>33</v>
      </c>
      <c r="E32" s="34"/>
      <c r="F32" s="34"/>
      <c r="G32" s="34"/>
      <c r="H32" s="34"/>
      <c r="I32" s="34"/>
      <c r="J32" s="126">
        <f>ROUND(J123, 2)</f>
        <v>0</v>
      </c>
      <c r="K32" s="34"/>
      <c r="L32" s="51"/>
      <c r="S32" s="34"/>
      <c r="T32" s="34"/>
      <c r="U32" s="34"/>
      <c r="V32" s="34"/>
      <c r="W32" s="34"/>
      <c r="X32" s="34"/>
      <c r="Y32" s="34"/>
      <c r="Z32" s="34"/>
      <c r="AA32" s="34"/>
      <c r="AB32" s="34"/>
      <c r="AC32" s="34"/>
      <c r="AD32" s="34"/>
      <c r="AE32" s="34"/>
    </row>
    <row r="33" spans="1:31" s="2" customFormat="1" ht="6.95" customHeight="1" x14ac:dyDescent="0.2">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7" t="s">
        <v>35</v>
      </c>
      <c r="G34" s="34"/>
      <c r="H34" s="34"/>
      <c r="I34" s="127" t="s">
        <v>34</v>
      </c>
      <c r="J34" s="127" t="s">
        <v>36</v>
      </c>
      <c r="K34" s="34"/>
      <c r="L34" s="51"/>
      <c r="S34" s="34"/>
      <c r="T34" s="34"/>
      <c r="U34" s="34"/>
      <c r="V34" s="34"/>
      <c r="W34" s="34"/>
      <c r="X34" s="34"/>
      <c r="Y34" s="34"/>
      <c r="Z34" s="34"/>
      <c r="AA34" s="34"/>
      <c r="AB34" s="34"/>
      <c r="AC34" s="34"/>
      <c r="AD34" s="34"/>
      <c r="AE34" s="34"/>
    </row>
    <row r="35" spans="1:31" s="2" customFormat="1" ht="14.45" customHeight="1" x14ac:dyDescent="0.2">
      <c r="A35" s="34"/>
      <c r="B35" s="39"/>
      <c r="C35" s="34"/>
      <c r="D35" s="128" t="s">
        <v>37</v>
      </c>
      <c r="E35" s="119" t="s">
        <v>38</v>
      </c>
      <c r="F35" s="129">
        <f>ROUND((SUM(BE123:BE184)),  2)</f>
        <v>0</v>
      </c>
      <c r="G35" s="34"/>
      <c r="H35" s="34"/>
      <c r="I35" s="130">
        <v>0.21</v>
      </c>
      <c r="J35" s="129">
        <f>ROUND(((SUM(BE123:BE184))*I35),  2)</f>
        <v>0</v>
      </c>
      <c r="K35" s="34"/>
      <c r="L35" s="51"/>
      <c r="S35" s="34"/>
      <c r="T35" s="34"/>
      <c r="U35" s="34"/>
      <c r="V35" s="34"/>
      <c r="W35" s="34"/>
      <c r="X35" s="34"/>
      <c r="Y35" s="34"/>
      <c r="Z35" s="34"/>
      <c r="AA35" s="34"/>
      <c r="AB35" s="34"/>
      <c r="AC35" s="34"/>
      <c r="AD35" s="34"/>
      <c r="AE35" s="34"/>
    </row>
    <row r="36" spans="1:31" s="2" customFormat="1" ht="14.45" customHeight="1" x14ac:dyDescent="0.2">
      <c r="A36" s="34"/>
      <c r="B36" s="39"/>
      <c r="C36" s="34"/>
      <c r="D36" s="34"/>
      <c r="E36" s="119" t="s">
        <v>39</v>
      </c>
      <c r="F36" s="129">
        <f>ROUND((SUM(BF123:BF184)),  2)</f>
        <v>0</v>
      </c>
      <c r="G36" s="34"/>
      <c r="H36" s="34"/>
      <c r="I36" s="130">
        <v>0.15</v>
      </c>
      <c r="J36" s="129">
        <f>ROUND(((SUM(BF123:BF184))*I36),  2)</f>
        <v>0</v>
      </c>
      <c r="K36" s="34"/>
      <c r="L36" s="51"/>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9" t="s">
        <v>40</v>
      </c>
      <c r="F37" s="129">
        <f>ROUND((SUM(BG123:BG184)),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9" t="s">
        <v>41</v>
      </c>
      <c r="F38" s="129">
        <f>ROUND((SUM(BH123:BH184)),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9" t="s">
        <v>42</v>
      </c>
      <c r="F39" s="129">
        <f>ROUND((SUM(BI123:BI184)),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x14ac:dyDescent="0.2">
      <c r="A41" s="34"/>
      <c r="B41" s="39"/>
      <c r="C41" s="131"/>
      <c r="D41" s="132" t="s">
        <v>43</v>
      </c>
      <c r="E41" s="133"/>
      <c r="F41" s="133"/>
      <c r="G41" s="134" t="s">
        <v>44</v>
      </c>
      <c r="H41" s="135" t="s">
        <v>45</v>
      </c>
      <c r="I41" s="133"/>
      <c r="J41" s="136">
        <f>SUM(J32:J39)</f>
        <v>0</v>
      </c>
      <c r="K41" s="137"/>
      <c r="L41" s="51"/>
      <c r="S41" s="34"/>
      <c r="T41" s="34"/>
      <c r="U41" s="34"/>
      <c r="V41" s="34"/>
      <c r="W41" s="34"/>
      <c r="X41" s="34"/>
      <c r="Y41" s="34"/>
      <c r="Z41" s="34"/>
      <c r="AA41" s="34"/>
      <c r="AB41" s="34"/>
      <c r="AC41" s="34"/>
      <c r="AD41" s="34"/>
      <c r="AE41" s="34"/>
    </row>
    <row r="42" spans="1:31" s="2" customFormat="1" ht="14.45" customHeight="1" x14ac:dyDescent="0.2">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51"/>
      <c r="D50" s="138" t="s">
        <v>46</v>
      </c>
      <c r="E50" s="139"/>
      <c r="F50" s="139"/>
      <c r="G50" s="138" t="s">
        <v>47</v>
      </c>
      <c r="H50" s="139"/>
      <c r="I50" s="139"/>
      <c r="J50" s="139"/>
      <c r="K50" s="139"/>
      <c r="L50" s="51"/>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34"/>
      <c r="B61" s="39"/>
      <c r="C61" s="34"/>
      <c r="D61" s="140" t="s">
        <v>48</v>
      </c>
      <c r="E61" s="141"/>
      <c r="F61" s="142" t="s">
        <v>49</v>
      </c>
      <c r="G61" s="140" t="s">
        <v>48</v>
      </c>
      <c r="H61" s="141"/>
      <c r="I61" s="141"/>
      <c r="J61" s="143" t="s">
        <v>49</v>
      </c>
      <c r="K61" s="141"/>
      <c r="L61" s="51"/>
      <c r="S61" s="34"/>
      <c r="T61" s="34"/>
      <c r="U61" s="34"/>
      <c r="V61" s="34"/>
      <c r="W61" s="34"/>
      <c r="X61" s="34"/>
      <c r="Y61" s="34"/>
      <c r="Z61" s="34"/>
      <c r="AA61" s="34"/>
      <c r="AB61" s="34"/>
      <c r="AC61" s="34"/>
      <c r="AD61" s="34"/>
      <c r="AE61" s="34"/>
    </row>
    <row r="62" spans="1:31" x14ac:dyDescent="0.2">
      <c r="B62" s="20"/>
      <c r="L62" s="20"/>
    </row>
    <row r="63" spans="1:31" x14ac:dyDescent="0.2">
      <c r="B63" s="20"/>
      <c r="L63" s="20"/>
    </row>
    <row r="64" spans="1:31" x14ac:dyDescent="0.2">
      <c r="B64" s="20"/>
      <c r="L64" s="20"/>
    </row>
    <row r="65" spans="1:31" s="2" customFormat="1" ht="12.75" x14ac:dyDescent="0.2">
      <c r="A65" s="34"/>
      <c r="B65" s="39"/>
      <c r="C65" s="34"/>
      <c r="D65" s="138" t="s">
        <v>50</v>
      </c>
      <c r="E65" s="144"/>
      <c r="F65" s="144"/>
      <c r="G65" s="138" t="s">
        <v>51</v>
      </c>
      <c r="H65" s="144"/>
      <c r="I65" s="144"/>
      <c r="J65" s="144"/>
      <c r="K65" s="144"/>
      <c r="L65" s="51"/>
      <c r="S65" s="34"/>
      <c r="T65" s="34"/>
      <c r="U65" s="34"/>
      <c r="V65" s="34"/>
      <c r="W65" s="34"/>
      <c r="X65" s="34"/>
      <c r="Y65" s="34"/>
      <c r="Z65" s="34"/>
      <c r="AA65" s="34"/>
      <c r="AB65" s="34"/>
      <c r="AC65" s="34"/>
      <c r="AD65" s="34"/>
      <c r="AE65" s="34"/>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34"/>
      <c r="B76" s="39"/>
      <c r="C76" s="34"/>
      <c r="D76" s="140" t="s">
        <v>48</v>
      </c>
      <c r="E76" s="141"/>
      <c r="F76" s="142" t="s">
        <v>49</v>
      </c>
      <c r="G76" s="140" t="s">
        <v>48</v>
      </c>
      <c r="H76" s="141"/>
      <c r="I76" s="141"/>
      <c r="J76" s="143" t="s">
        <v>49</v>
      </c>
      <c r="K76" s="141"/>
      <c r="L76" s="51"/>
      <c r="S76" s="34"/>
      <c r="T76" s="34"/>
      <c r="U76" s="34"/>
      <c r="V76" s="34"/>
      <c r="W76" s="34"/>
      <c r="X76" s="34"/>
      <c r="Y76" s="34"/>
      <c r="Z76" s="34"/>
      <c r="AA76" s="34"/>
      <c r="AB76" s="34"/>
      <c r="AC76" s="34"/>
      <c r="AD76" s="34"/>
      <c r="AE76" s="34"/>
    </row>
    <row r="77" spans="1:31" s="2" customFormat="1" ht="14.45" customHeight="1" x14ac:dyDescent="0.2">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5" customHeight="1" x14ac:dyDescent="0.2">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x14ac:dyDescent="0.2">
      <c r="A82" s="34"/>
      <c r="B82" s="35"/>
      <c r="C82" s="23" t="s">
        <v>158</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x14ac:dyDescent="0.2">
      <c r="A85" s="34"/>
      <c r="B85" s="35"/>
      <c r="C85" s="36"/>
      <c r="D85" s="36"/>
      <c r="E85" s="309" t="str">
        <f>E7</f>
        <v>16 -Oprava trati v úseku Praha Smíchov - Beroun Závodí</v>
      </c>
      <c r="F85" s="310"/>
      <c r="G85" s="310"/>
      <c r="H85" s="310"/>
      <c r="I85" s="36"/>
      <c r="J85" s="36"/>
      <c r="K85" s="36"/>
      <c r="L85" s="51"/>
      <c r="S85" s="34"/>
      <c r="T85" s="34"/>
      <c r="U85" s="34"/>
      <c r="V85" s="34"/>
      <c r="W85" s="34"/>
      <c r="X85" s="34"/>
      <c r="Y85" s="34"/>
      <c r="Z85" s="34"/>
      <c r="AA85" s="34"/>
      <c r="AB85" s="34"/>
      <c r="AC85" s="34"/>
      <c r="AD85" s="34"/>
      <c r="AE85" s="34"/>
    </row>
    <row r="86" spans="1:31" s="1" customFormat="1" ht="12" customHeight="1" x14ac:dyDescent="0.2">
      <c r="B86" s="21"/>
      <c r="C86" s="29" t="s">
        <v>156</v>
      </c>
      <c r="D86" s="22"/>
      <c r="E86" s="22"/>
      <c r="F86" s="22"/>
      <c r="G86" s="22"/>
      <c r="H86" s="22"/>
      <c r="I86" s="22"/>
      <c r="J86" s="22"/>
      <c r="K86" s="22"/>
      <c r="L86" s="20"/>
    </row>
    <row r="87" spans="1:31" s="2" customFormat="1" ht="16.5" customHeight="1" x14ac:dyDescent="0.2">
      <c r="A87" s="34"/>
      <c r="B87" s="35"/>
      <c r="C87" s="36"/>
      <c r="D87" s="36"/>
      <c r="E87" s="309" t="s">
        <v>485</v>
      </c>
      <c r="F87" s="308"/>
      <c r="G87" s="308"/>
      <c r="H87" s="308"/>
      <c r="I87" s="36"/>
      <c r="J87" s="36"/>
      <c r="K87" s="36"/>
      <c r="L87" s="51"/>
      <c r="S87" s="34"/>
      <c r="T87" s="34"/>
      <c r="U87" s="34"/>
      <c r="V87" s="34"/>
      <c r="W87" s="34"/>
      <c r="X87" s="34"/>
      <c r="Y87" s="34"/>
      <c r="Z87" s="34"/>
      <c r="AA87" s="34"/>
      <c r="AB87" s="34"/>
      <c r="AC87" s="34"/>
      <c r="AD87" s="34"/>
      <c r="AE87" s="34"/>
    </row>
    <row r="88" spans="1:31" s="2" customFormat="1" ht="12" customHeight="1" x14ac:dyDescent="0.2">
      <c r="A88" s="34"/>
      <c r="B88" s="35"/>
      <c r="C88" s="29" t="s">
        <v>486</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x14ac:dyDescent="0.2">
      <c r="A89" s="34"/>
      <c r="B89" s="35"/>
      <c r="C89" s="36"/>
      <c r="D89" s="36"/>
      <c r="E89" s="270" t="str">
        <f>E11</f>
        <v>04 - Oprava P2228</v>
      </c>
      <c r="F89" s="308"/>
      <c r="G89" s="308"/>
      <c r="H89" s="308"/>
      <c r="I89" s="36"/>
      <c r="J89" s="36"/>
      <c r="K89" s="36"/>
      <c r="L89" s="51"/>
      <c r="S89" s="34"/>
      <c r="T89" s="34"/>
      <c r="U89" s="34"/>
      <c r="V89" s="34"/>
      <c r="W89" s="34"/>
      <c r="X89" s="34"/>
      <c r="Y89" s="34"/>
      <c r="Z89" s="34"/>
      <c r="AA89" s="34"/>
      <c r="AB89" s="34"/>
      <c r="AC89" s="34"/>
      <c r="AD89" s="34"/>
      <c r="AE89" s="34"/>
    </row>
    <row r="90" spans="1:31" s="2" customFormat="1" ht="6.95"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x14ac:dyDescent="0.2">
      <c r="A91" s="34"/>
      <c r="B91" s="35"/>
      <c r="C91" s="29" t="s">
        <v>20</v>
      </c>
      <c r="D91" s="36"/>
      <c r="E91" s="36"/>
      <c r="F91" s="27" t="str">
        <f>F14</f>
        <v xml:space="preserve"> </v>
      </c>
      <c r="G91" s="36"/>
      <c r="H91" s="36"/>
      <c r="I91" s="29" t="s">
        <v>22</v>
      </c>
      <c r="J91" s="66" t="str">
        <f>IF(J14="","",J14)</f>
        <v>4. 4. 2022</v>
      </c>
      <c r="K91" s="36"/>
      <c r="L91" s="51"/>
      <c r="S91" s="34"/>
      <c r="T91" s="34"/>
      <c r="U91" s="34"/>
      <c r="V91" s="34"/>
      <c r="W91" s="34"/>
      <c r="X91" s="34"/>
      <c r="Y91" s="34"/>
      <c r="Z91" s="34"/>
      <c r="AA91" s="34"/>
      <c r="AB91" s="34"/>
      <c r="AC91" s="34"/>
      <c r="AD91" s="34"/>
      <c r="AE91" s="34"/>
    </row>
    <row r="92" spans="1:31" s="2" customFormat="1" ht="6.95" customHeight="1" x14ac:dyDescent="0.2">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x14ac:dyDescent="0.2">
      <c r="A93" s="34"/>
      <c r="B93" s="35"/>
      <c r="C93" s="29" t="s">
        <v>24</v>
      </c>
      <c r="D93" s="36"/>
      <c r="E93" s="36"/>
      <c r="F93" s="27" t="str">
        <f>E17</f>
        <v xml:space="preserve"> </v>
      </c>
      <c r="G93" s="36"/>
      <c r="H93" s="36"/>
      <c r="I93" s="29" t="s">
        <v>29</v>
      </c>
      <c r="J93" s="32" t="str">
        <f>E23</f>
        <v xml:space="preserve"> </v>
      </c>
      <c r="K93" s="36"/>
      <c r="L93" s="51"/>
      <c r="S93" s="34"/>
      <c r="T93" s="34"/>
      <c r="U93" s="34"/>
      <c r="V93" s="34"/>
      <c r="W93" s="34"/>
      <c r="X93" s="34"/>
      <c r="Y93" s="34"/>
      <c r="Z93" s="34"/>
      <c r="AA93" s="34"/>
      <c r="AB93" s="34"/>
      <c r="AC93" s="34"/>
      <c r="AD93" s="34"/>
      <c r="AE93" s="34"/>
    </row>
    <row r="94" spans="1:31" s="2" customFormat="1" ht="15.2" customHeight="1" x14ac:dyDescent="0.2">
      <c r="A94" s="34"/>
      <c r="B94" s="35"/>
      <c r="C94" s="29" t="s">
        <v>27</v>
      </c>
      <c r="D94" s="36"/>
      <c r="E94" s="36"/>
      <c r="F94" s="27" t="str">
        <f>IF(E20="","",E20)</f>
        <v>Vyplň údaj</v>
      </c>
      <c r="G94" s="36"/>
      <c r="H94" s="36"/>
      <c r="I94" s="29" t="s">
        <v>31</v>
      </c>
      <c r="J94" s="32" t="str">
        <f>E26</f>
        <v xml:space="preserve"> </v>
      </c>
      <c r="K94" s="36"/>
      <c r="L94" s="51"/>
      <c r="S94" s="34"/>
      <c r="T94" s="34"/>
      <c r="U94" s="34"/>
      <c r="V94" s="34"/>
      <c r="W94" s="34"/>
      <c r="X94" s="34"/>
      <c r="Y94" s="34"/>
      <c r="Z94" s="34"/>
      <c r="AA94" s="34"/>
      <c r="AB94" s="34"/>
      <c r="AC94" s="34"/>
      <c r="AD94" s="34"/>
      <c r="AE94" s="34"/>
    </row>
    <row r="95" spans="1:31" s="2" customFormat="1" ht="10.35"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x14ac:dyDescent="0.2">
      <c r="A96" s="34"/>
      <c r="B96" s="35"/>
      <c r="C96" s="149" t="s">
        <v>159</v>
      </c>
      <c r="D96" s="150"/>
      <c r="E96" s="150"/>
      <c r="F96" s="150"/>
      <c r="G96" s="150"/>
      <c r="H96" s="150"/>
      <c r="I96" s="150"/>
      <c r="J96" s="151" t="s">
        <v>160</v>
      </c>
      <c r="K96" s="150"/>
      <c r="L96" s="51"/>
      <c r="S96" s="34"/>
      <c r="T96" s="34"/>
      <c r="U96" s="34"/>
      <c r="V96" s="34"/>
      <c r="W96" s="34"/>
      <c r="X96" s="34"/>
      <c r="Y96" s="34"/>
      <c r="Z96" s="34"/>
      <c r="AA96" s="34"/>
      <c r="AB96" s="34"/>
      <c r="AC96" s="34"/>
      <c r="AD96" s="34"/>
      <c r="AE96" s="34"/>
    </row>
    <row r="97" spans="1:47" s="2" customFormat="1" ht="10.35" customHeight="1" x14ac:dyDescent="0.2">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x14ac:dyDescent="0.2">
      <c r="A98" s="34"/>
      <c r="B98" s="35"/>
      <c r="C98" s="152" t="s">
        <v>161</v>
      </c>
      <c r="D98" s="36"/>
      <c r="E98" s="36"/>
      <c r="F98" s="36"/>
      <c r="G98" s="36"/>
      <c r="H98" s="36"/>
      <c r="I98" s="36"/>
      <c r="J98" s="84">
        <f>J123</f>
        <v>0</v>
      </c>
      <c r="K98" s="36"/>
      <c r="L98" s="51"/>
      <c r="S98" s="34"/>
      <c r="T98" s="34"/>
      <c r="U98" s="34"/>
      <c r="V98" s="34"/>
      <c r="W98" s="34"/>
      <c r="X98" s="34"/>
      <c r="Y98" s="34"/>
      <c r="Z98" s="34"/>
      <c r="AA98" s="34"/>
      <c r="AB98" s="34"/>
      <c r="AC98" s="34"/>
      <c r="AD98" s="34"/>
      <c r="AE98" s="34"/>
      <c r="AU98" s="17" t="s">
        <v>162</v>
      </c>
    </row>
    <row r="99" spans="1:47" s="9" customFormat="1" ht="24.95" customHeight="1" x14ac:dyDescent="0.2">
      <c r="B99" s="153"/>
      <c r="C99" s="154"/>
      <c r="D99" s="155" t="s">
        <v>163</v>
      </c>
      <c r="E99" s="156"/>
      <c r="F99" s="156"/>
      <c r="G99" s="156"/>
      <c r="H99" s="156"/>
      <c r="I99" s="156"/>
      <c r="J99" s="157">
        <f>J124</f>
        <v>0</v>
      </c>
      <c r="K99" s="154"/>
      <c r="L99" s="158"/>
    </row>
    <row r="100" spans="1:47" s="10" customFormat="1" ht="19.899999999999999" customHeight="1" x14ac:dyDescent="0.2">
      <c r="B100" s="159"/>
      <c r="C100" s="104"/>
      <c r="D100" s="160" t="s">
        <v>164</v>
      </c>
      <c r="E100" s="161"/>
      <c r="F100" s="161"/>
      <c r="G100" s="161"/>
      <c r="H100" s="161"/>
      <c r="I100" s="161"/>
      <c r="J100" s="162">
        <f>J125</f>
        <v>0</v>
      </c>
      <c r="K100" s="104"/>
      <c r="L100" s="163"/>
    </row>
    <row r="101" spans="1:47" s="9" customFormat="1" ht="24.95" customHeight="1" x14ac:dyDescent="0.2">
      <c r="B101" s="153"/>
      <c r="C101" s="154"/>
      <c r="D101" s="155" t="s">
        <v>165</v>
      </c>
      <c r="E101" s="156"/>
      <c r="F101" s="156"/>
      <c r="G101" s="156"/>
      <c r="H101" s="156"/>
      <c r="I101" s="156"/>
      <c r="J101" s="157">
        <f>J167</f>
        <v>0</v>
      </c>
      <c r="K101" s="154"/>
      <c r="L101" s="158"/>
    </row>
    <row r="102" spans="1:47" s="2" customFormat="1" ht="21.75" customHeight="1" x14ac:dyDescent="0.2">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47" s="2" customFormat="1" ht="6.95" customHeight="1" x14ac:dyDescent="0.2">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7" spans="1:47" s="2" customFormat="1" ht="6.95" customHeight="1" x14ac:dyDescent="0.2">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47" s="2" customFormat="1" ht="24.95" customHeight="1" x14ac:dyDescent="0.2">
      <c r="A108" s="34"/>
      <c r="B108" s="35"/>
      <c r="C108" s="23" t="s">
        <v>166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47" s="2" customFormat="1" ht="6.95" customHeight="1" x14ac:dyDescent="0.2">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47" s="2" customFormat="1" ht="12" customHeight="1" x14ac:dyDescent="0.2">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16.5" customHeight="1" x14ac:dyDescent="0.2">
      <c r="A111" s="34"/>
      <c r="B111" s="35"/>
      <c r="C111" s="36"/>
      <c r="D111" s="36"/>
      <c r="E111" s="309" t="str">
        <f>E7</f>
        <v>16 -Oprava trati v úseku Praha Smíchov - Beroun Závodí</v>
      </c>
      <c r="F111" s="310"/>
      <c r="G111" s="310"/>
      <c r="H111" s="310"/>
      <c r="I111" s="36"/>
      <c r="J111" s="36"/>
      <c r="K111" s="36"/>
      <c r="L111" s="51"/>
      <c r="S111" s="34"/>
      <c r="T111" s="34"/>
      <c r="U111" s="34"/>
      <c r="V111" s="34"/>
      <c r="W111" s="34"/>
      <c r="X111" s="34"/>
      <c r="Y111" s="34"/>
      <c r="Z111" s="34"/>
      <c r="AA111" s="34"/>
      <c r="AB111" s="34"/>
      <c r="AC111" s="34"/>
      <c r="AD111" s="34"/>
      <c r="AE111" s="34"/>
    </row>
    <row r="112" spans="1:47" s="1" customFormat="1" ht="12" customHeight="1" x14ac:dyDescent="0.2">
      <c r="B112" s="21"/>
      <c r="C112" s="29" t="s">
        <v>156</v>
      </c>
      <c r="D112" s="22"/>
      <c r="E112" s="22"/>
      <c r="F112" s="22"/>
      <c r="G112" s="22"/>
      <c r="H112" s="22"/>
      <c r="I112" s="22"/>
      <c r="J112" s="22"/>
      <c r="K112" s="22"/>
      <c r="L112" s="20"/>
    </row>
    <row r="113" spans="1:65" s="2" customFormat="1" ht="16.5" customHeight="1" x14ac:dyDescent="0.2">
      <c r="A113" s="34"/>
      <c r="B113" s="35"/>
      <c r="C113" s="36"/>
      <c r="D113" s="36"/>
      <c r="E113" s="309" t="s">
        <v>485</v>
      </c>
      <c r="F113" s="308"/>
      <c r="G113" s="308"/>
      <c r="H113" s="308"/>
      <c r="I113" s="36"/>
      <c r="J113" s="36"/>
      <c r="K113" s="36"/>
      <c r="L113" s="51"/>
      <c r="S113" s="34"/>
      <c r="T113" s="34"/>
      <c r="U113" s="34"/>
      <c r="V113" s="34"/>
      <c r="W113" s="34"/>
      <c r="X113" s="34"/>
      <c r="Y113" s="34"/>
      <c r="Z113" s="34"/>
      <c r="AA113" s="34"/>
      <c r="AB113" s="34"/>
      <c r="AC113" s="34"/>
      <c r="AD113" s="34"/>
      <c r="AE113" s="34"/>
    </row>
    <row r="114" spans="1:65" s="2" customFormat="1" ht="12" customHeight="1" x14ac:dyDescent="0.2">
      <c r="A114" s="34"/>
      <c r="B114" s="35"/>
      <c r="C114" s="29" t="s">
        <v>486</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6.5" customHeight="1" x14ac:dyDescent="0.2">
      <c r="A115" s="34"/>
      <c r="B115" s="35"/>
      <c r="C115" s="36"/>
      <c r="D115" s="36"/>
      <c r="E115" s="270" t="str">
        <f>E11</f>
        <v>04 - Oprava P2228</v>
      </c>
      <c r="F115" s="308"/>
      <c r="G115" s="308"/>
      <c r="H115" s="308"/>
      <c r="I115" s="36"/>
      <c r="J115" s="36"/>
      <c r="K115" s="36"/>
      <c r="L115" s="51"/>
      <c r="S115" s="34"/>
      <c r="T115" s="34"/>
      <c r="U115" s="34"/>
      <c r="V115" s="34"/>
      <c r="W115" s="34"/>
      <c r="X115" s="34"/>
      <c r="Y115" s="34"/>
      <c r="Z115" s="34"/>
      <c r="AA115" s="34"/>
      <c r="AB115" s="34"/>
      <c r="AC115" s="34"/>
      <c r="AD115" s="34"/>
      <c r="AE115" s="34"/>
    </row>
    <row r="116" spans="1:65" s="2" customFormat="1" ht="6.95" customHeight="1" x14ac:dyDescent="0.2">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2" customHeight="1" x14ac:dyDescent="0.2">
      <c r="A117" s="34"/>
      <c r="B117" s="35"/>
      <c r="C117" s="29" t="s">
        <v>20</v>
      </c>
      <c r="D117" s="36"/>
      <c r="E117" s="36"/>
      <c r="F117" s="27" t="str">
        <f>F14</f>
        <v xml:space="preserve"> </v>
      </c>
      <c r="G117" s="36"/>
      <c r="H117" s="36"/>
      <c r="I117" s="29" t="s">
        <v>22</v>
      </c>
      <c r="J117" s="66" t="str">
        <f>IF(J14="","",J14)</f>
        <v>4. 4. 2022</v>
      </c>
      <c r="K117" s="36"/>
      <c r="L117" s="51"/>
      <c r="S117" s="34"/>
      <c r="T117" s="34"/>
      <c r="U117" s="34"/>
      <c r="V117" s="34"/>
      <c r="W117" s="34"/>
      <c r="X117" s="34"/>
      <c r="Y117" s="34"/>
      <c r="Z117" s="34"/>
      <c r="AA117" s="34"/>
      <c r="AB117" s="34"/>
      <c r="AC117" s="34"/>
      <c r="AD117" s="34"/>
      <c r="AE117" s="34"/>
    </row>
    <row r="118" spans="1:65" s="2" customFormat="1" ht="6.95" customHeight="1" x14ac:dyDescent="0.2">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5.2" customHeight="1" x14ac:dyDescent="0.2">
      <c r="A119" s="34"/>
      <c r="B119" s="35"/>
      <c r="C119" s="29" t="s">
        <v>24</v>
      </c>
      <c r="D119" s="36"/>
      <c r="E119" s="36"/>
      <c r="F119" s="27" t="str">
        <f>E17</f>
        <v xml:space="preserve"> </v>
      </c>
      <c r="G119" s="36"/>
      <c r="H119" s="36"/>
      <c r="I119" s="29" t="s">
        <v>29</v>
      </c>
      <c r="J119" s="32" t="str">
        <f>E23</f>
        <v xml:space="preserve"> </v>
      </c>
      <c r="K119" s="36"/>
      <c r="L119" s="51"/>
      <c r="S119" s="34"/>
      <c r="T119" s="34"/>
      <c r="U119" s="34"/>
      <c r="V119" s="34"/>
      <c r="W119" s="34"/>
      <c r="X119" s="34"/>
      <c r="Y119" s="34"/>
      <c r="Z119" s="34"/>
      <c r="AA119" s="34"/>
      <c r="AB119" s="34"/>
      <c r="AC119" s="34"/>
      <c r="AD119" s="34"/>
      <c r="AE119" s="34"/>
    </row>
    <row r="120" spans="1:65" s="2" customFormat="1" ht="15.2" customHeight="1" x14ac:dyDescent="0.2">
      <c r="A120" s="34"/>
      <c r="B120" s="35"/>
      <c r="C120" s="29" t="s">
        <v>27</v>
      </c>
      <c r="D120" s="36"/>
      <c r="E120" s="36"/>
      <c r="F120" s="27" t="str">
        <f>IF(E20="","",E20)</f>
        <v>Vyplň údaj</v>
      </c>
      <c r="G120" s="36"/>
      <c r="H120" s="36"/>
      <c r="I120" s="29" t="s">
        <v>31</v>
      </c>
      <c r="J120" s="32" t="str">
        <f>E26</f>
        <v xml:space="preserve"> </v>
      </c>
      <c r="K120" s="36"/>
      <c r="L120" s="51"/>
      <c r="S120" s="34"/>
      <c r="T120" s="34"/>
      <c r="U120" s="34"/>
      <c r="V120" s="34"/>
      <c r="W120" s="34"/>
      <c r="X120" s="34"/>
      <c r="Y120" s="34"/>
      <c r="Z120" s="34"/>
      <c r="AA120" s="34"/>
      <c r="AB120" s="34"/>
      <c r="AC120" s="34"/>
      <c r="AD120" s="34"/>
      <c r="AE120" s="34"/>
    </row>
    <row r="121" spans="1:65" s="2" customFormat="1" ht="10.35" customHeight="1" x14ac:dyDescent="0.2">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11" customFormat="1" ht="29.25" customHeight="1" x14ac:dyDescent="0.2">
      <c r="A122" s="164"/>
      <c r="B122" s="165"/>
      <c r="C122" s="166" t="s">
        <v>167</v>
      </c>
      <c r="D122" s="167" t="s">
        <v>58</v>
      </c>
      <c r="E122" s="167" t="s">
        <v>54</v>
      </c>
      <c r="F122" s="167" t="s">
        <v>55</v>
      </c>
      <c r="G122" s="167" t="s">
        <v>168</v>
      </c>
      <c r="H122" s="167" t="s">
        <v>169</v>
      </c>
      <c r="I122" s="167" t="s">
        <v>170</v>
      </c>
      <c r="J122" s="167" t="s">
        <v>160</v>
      </c>
      <c r="K122" s="168" t="s">
        <v>171</v>
      </c>
      <c r="L122" s="169"/>
      <c r="M122" s="75" t="s">
        <v>1</v>
      </c>
      <c r="N122" s="76" t="s">
        <v>37</v>
      </c>
      <c r="O122" s="76" t="s">
        <v>172</v>
      </c>
      <c r="P122" s="76" t="s">
        <v>173</v>
      </c>
      <c r="Q122" s="76" t="s">
        <v>174</v>
      </c>
      <c r="R122" s="76" t="s">
        <v>175</v>
      </c>
      <c r="S122" s="76" t="s">
        <v>176</v>
      </c>
      <c r="T122" s="77" t="s">
        <v>177</v>
      </c>
      <c r="U122" s="164"/>
      <c r="V122" s="164"/>
      <c r="W122" s="164"/>
      <c r="X122" s="164"/>
      <c r="Y122" s="164"/>
      <c r="Z122" s="164"/>
      <c r="AA122" s="164"/>
      <c r="AB122" s="164"/>
      <c r="AC122" s="164"/>
      <c r="AD122" s="164"/>
      <c r="AE122" s="164"/>
    </row>
    <row r="123" spans="1:65" s="2" customFormat="1" ht="22.9" customHeight="1" x14ac:dyDescent="0.25">
      <c r="A123" s="34"/>
      <c r="B123" s="35"/>
      <c r="C123" s="82" t="s">
        <v>178</v>
      </c>
      <c r="D123" s="36"/>
      <c r="E123" s="36"/>
      <c r="F123" s="36"/>
      <c r="G123" s="36"/>
      <c r="H123" s="36"/>
      <c r="I123" s="36"/>
      <c r="J123" s="170">
        <f>BK123</f>
        <v>0</v>
      </c>
      <c r="K123" s="36"/>
      <c r="L123" s="39"/>
      <c r="M123" s="78"/>
      <c r="N123" s="171"/>
      <c r="O123" s="79"/>
      <c r="P123" s="172">
        <f>P124+P167</f>
        <v>0</v>
      </c>
      <c r="Q123" s="79"/>
      <c r="R123" s="172">
        <f>R124+R167</f>
        <v>23.557175999999998</v>
      </c>
      <c r="S123" s="79"/>
      <c r="T123" s="173">
        <f>T124+T167</f>
        <v>0</v>
      </c>
      <c r="U123" s="34"/>
      <c r="V123" s="34"/>
      <c r="W123" s="34"/>
      <c r="X123" s="34"/>
      <c r="Y123" s="34"/>
      <c r="Z123" s="34"/>
      <c r="AA123" s="34"/>
      <c r="AB123" s="34"/>
      <c r="AC123" s="34"/>
      <c r="AD123" s="34"/>
      <c r="AE123" s="34"/>
      <c r="AT123" s="17" t="s">
        <v>72</v>
      </c>
      <c r="AU123" s="17" t="s">
        <v>162</v>
      </c>
      <c r="BK123" s="174">
        <f>BK124+BK167</f>
        <v>0</v>
      </c>
    </row>
    <row r="124" spans="1:65" s="12" customFormat="1" ht="25.9" customHeight="1" x14ac:dyDescent="0.2">
      <c r="B124" s="175"/>
      <c r="C124" s="176"/>
      <c r="D124" s="177" t="s">
        <v>72</v>
      </c>
      <c r="E124" s="178" t="s">
        <v>179</v>
      </c>
      <c r="F124" s="178" t="s">
        <v>180</v>
      </c>
      <c r="G124" s="176"/>
      <c r="H124" s="176"/>
      <c r="I124" s="179"/>
      <c r="J124" s="180">
        <f>BK124</f>
        <v>0</v>
      </c>
      <c r="K124" s="176"/>
      <c r="L124" s="181"/>
      <c r="M124" s="182"/>
      <c r="N124" s="183"/>
      <c r="O124" s="183"/>
      <c r="P124" s="184">
        <f>P125</f>
        <v>0</v>
      </c>
      <c r="Q124" s="183"/>
      <c r="R124" s="184">
        <f>R125</f>
        <v>23.557175999999998</v>
      </c>
      <c r="S124" s="183"/>
      <c r="T124" s="185">
        <f>T125</f>
        <v>0</v>
      </c>
      <c r="AR124" s="186" t="s">
        <v>81</v>
      </c>
      <c r="AT124" s="187" t="s">
        <v>72</v>
      </c>
      <c r="AU124" s="187" t="s">
        <v>73</v>
      </c>
      <c r="AY124" s="186" t="s">
        <v>181</v>
      </c>
      <c r="BK124" s="188">
        <f>BK125</f>
        <v>0</v>
      </c>
    </row>
    <row r="125" spans="1:65" s="12" customFormat="1" ht="22.9" customHeight="1" x14ac:dyDescent="0.2">
      <c r="B125" s="175"/>
      <c r="C125" s="176"/>
      <c r="D125" s="177" t="s">
        <v>72</v>
      </c>
      <c r="E125" s="189" t="s">
        <v>182</v>
      </c>
      <c r="F125" s="189" t="s">
        <v>183</v>
      </c>
      <c r="G125" s="176"/>
      <c r="H125" s="176"/>
      <c r="I125" s="179"/>
      <c r="J125" s="190">
        <f>BK125</f>
        <v>0</v>
      </c>
      <c r="K125" s="176"/>
      <c r="L125" s="181"/>
      <c r="M125" s="182"/>
      <c r="N125" s="183"/>
      <c r="O125" s="183"/>
      <c r="P125" s="184">
        <f>SUM(P126:P166)</f>
        <v>0</v>
      </c>
      <c r="Q125" s="183"/>
      <c r="R125" s="184">
        <f>SUM(R126:R166)</f>
        <v>23.557175999999998</v>
      </c>
      <c r="S125" s="183"/>
      <c r="T125" s="185">
        <f>SUM(T126:T166)</f>
        <v>0</v>
      </c>
      <c r="AR125" s="186" t="s">
        <v>81</v>
      </c>
      <c r="AT125" s="187" t="s">
        <v>72</v>
      </c>
      <c r="AU125" s="187" t="s">
        <v>81</v>
      </c>
      <c r="AY125" s="186" t="s">
        <v>181</v>
      </c>
      <c r="BK125" s="188">
        <f>SUM(BK126:BK166)</f>
        <v>0</v>
      </c>
    </row>
    <row r="126" spans="1:65" s="2" customFormat="1" ht="62.65" customHeight="1" x14ac:dyDescent="0.2">
      <c r="A126" s="34"/>
      <c r="B126" s="35"/>
      <c r="C126" s="191" t="s">
        <v>81</v>
      </c>
      <c r="D126" s="191" t="s">
        <v>184</v>
      </c>
      <c r="E126" s="192" t="s">
        <v>520</v>
      </c>
      <c r="F126" s="193" t="s">
        <v>521</v>
      </c>
      <c r="G126" s="194" t="s">
        <v>222</v>
      </c>
      <c r="H126" s="195">
        <v>9.6</v>
      </c>
      <c r="I126" s="196"/>
      <c r="J126" s="197">
        <f>ROUND(I126*H126,2)</f>
        <v>0</v>
      </c>
      <c r="K126" s="193" t="s">
        <v>188</v>
      </c>
      <c r="L126" s="39"/>
      <c r="M126" s="198" t="s">
        <v>1</v>
      </c>
      <c r="N126" s="199" t="s">
        <v>38</v>
      </c>
      <c r="O126" s="71"/>
      <c r="P126" s="200">
        <f>O126*H126</f>
        <v>0</v>
      </c>
      <c r="Q126" s="200">
        <v>0</v>
      </c>
      <c r="R126" s="200">
        <f>Q126*H126</f>
        <v>0</v>
      </c>
      <c r="S126" s="200">
        <v>0</v>
      </c>
      <c r="T126" s="201">
        <f>S126*H126</f>
        <v>0</v>
      </c>
      <c r="U126" s="34"/>
      <c r="V126" s="34"/>
      <c r="W126" s="34"/>
      <c r="X126" s="34"/>
      <c r="Y126" s="34"/>
      <c r="Z126" s="34"/>
      <c r="AA126" s="34"/>
      <c r="AB126" s="34"/>
      <c r="AC126" s="34"/>
      <c r="AD126" s="34"/>
      <c r="AE126" s="34"/>
      <c r="AR126" s="202" t="s">
        <v>189</v>
      </c>
      <c r="AT126" s="202" t="s">
        <v>184</v>
      </c>
      <c r="AU126" s="202" t="s">
        <v>83</v>
      </c>
      <c r="AY126" s="17" t="s">
        <v>181</v>
      </c>
      <c r="BE126" s="203">
        <f>IF(N126="základní",J126,0)</f>
        <v>0</v>
      </c>
      <c r="BF126" s="203">
        <f>IF(N126="snížená",J126,0)</f>
        <v>0</v>
      </c>
      <c r="BG126" s="203">
        <f>IF(N126="zákl. přenesená",J126,0)</f>
        <v>0</v>
      </c>
      <c r="BH126" s="203">
        <f>IF(N126="sníž. přenesená",J126,0)</f>
        <v>0</v>
      </c>
      <c r="BI126" s="203">
        <f>IF(N126="nulová",J126,0)</f>
        <v>0</v>
      </c>
      <c r="BJ126" s="17" t="s">
        <v>81</v>
      </c>
      <c r="BK126" s="203">
        <f>ROUND(I126*H126,2)</f>
        <v>0</v>
      </c>
      <c r="BL126" s="17" t="s">
        <v>189</v>
      </c>
      <c r="BM126" s="202" t="s">
        <v>643</v>
      </c>
    </row>
    <row r="127" spans="1:65" s="13" customFormat="1" x14ac:dyDescent="0.2">
      <c r="B127" s="204"/>
      <c r="C127" s="205"/>
      <c r="D127" s="206" t="s">
        <v>191</v>
      </c>
      <c r="E127" s="207" t="s">
        <v>1</v>
      </c>
      <c r="F127" s="208" t="s">
        <v>644</v>
      </c>
      <c r="G127" s="205"/>
      <c r="H127" s="209">
        <v>9.6</v>
      </c>
      <c r="I127" s="210"/>
      <c r="J127" s="205"/>
      <c r="K127" s="205"/>
      <c r="L127" s="211"/>
      <c r="M127" s="212"/>
      <c r="N127" s="213"/>
      <c r="O127" s="213"/>
      <c r="P127" s="213"/>
      <c r="Q127" s="213"/>
      <c r="R127" s="213"/>
      <c r="S127" s="213"/>
      <c r="T127" s="214"/>
      <c r="AT127" s="215" t="s">
        <v>191</v>
      </c>
      <c r="AU127" s="215" t="s">
        <v>83</v>
      </c>
      <c r="AV127" s="13" t="s">
        <v>83</v>
      </c>
      <c r="AW127" s="13" t="s">
        <v>30</v>
      </c>
      <c r="AX127" s="13" t="s">
        <v>73</v>
      </c>
      <c r="AY127" s="215" t="s">
        <v>181</v>
      </c>
    </row>
    <row r="128" spans="1:65" s="14" customFormat="1" x14ac:dyDescent="0.2">
      <c r="B128" s="216"/>
      <c r="C128" s="217"/>
      <c r="D128" s="206" t="s">
        <v>191</v>
      </c>
      <c r="E128" s="218" t="s">
        <v>1</v>
      </c>
      <c r="F128" s="219" t="s">
        <v>193</v>
      </c>
      <c r="G128" s="217"/>
      <c r="H128" s="220">
        <v>9.6</v>
      </c>
      <c r="I128" s="221"/>
      <c r="J128" s="217"/>
      <c r="K128" s="217"/>
      <c r="L128" s="222"/>
      <c r="M128" s="223"/>
      <c r="N128" s="224"/>
      <c r="O128" s="224"/>
      <c r="P128" s="224"/>
      <c r="Q128" s="224"/>
      <c r="R128" s="224"/>
      <c r="S128" s="224"/>
      <c r="T128" s="225"/>
      <c r="AT128" s="226" t="s">
        <v>191</v>
      </c>
      <c r="AU128" s="226" t="s">
        <v>83</v>
      </c>
      <c r="AV128" s="14" t="s">
        <v>189</v>
      </c>
      <c r="AW128" s="14" t="s">
        <v>30</v>
      </c>
      <c r="AX128" s="14" t="s">
        <v>81</v>
      </c>
      <c r="AY128" s="226" t="s">
        <v>181</v>
      </c>
    </row>
    <row r="129" spans="1:65" s="2" customFormat="1" ht="66.75" customHeight="1" x14ac:dyDescent="0.2">
      <c r="A129" s="34"/>
      <c r="B129" s="35"/>
      <c r="C129" s="191" t="s">
        <v>83</v>
      </c>
      <c r="D129" s="191" t="s">
        <v>184</v>
      </c>
      <c r="E129" s="192" t="s">
        <v>645</v>
      </c>
      <c r="F129" s="193" t="s">
        <v>646</v>
      </c>
      <c r="G129" s="194" t="s">
        <v>222</v>
      </c>
      <c r="H129" s="195">
        <v>9.6</v>
      </c>
      <c r="I129" s="196"/>
      <c r="J129" s="197">
        <f>ROUND(I129*H129,2)</f>
        <v>0</v>
      </c>
      <c r="K129" s="193" t="s">
        <v>188</v>
      </c>
      <c r="L129" s="39"/>
      <c r="M129" s="198" t="s">
        <v>1</v>
      </c>
      <c r="N129" s="199" t="s">
        <v>38</v>
      </c>
      <c r="O129" s="71"/>
      <c r="P129" s="200">
        <f>O129*H129</f>
        <v>0</v>
      </c>
      <c r="Q129" s="200">
        <v>0</v>
      </c>
      <c r="R129" s="200">
        <f>Q129*H129</f>
        <v>0</v>
      </c>
      <c r="S129" s="200">
        <v>0</v>
      </c>
      <c r="T129" s="201">
        <f>S129*H129</f>
        <v>0</v>
      </c>
      <c r="U129" s="34"/>
      <c r="V129" s="34"/>
      <c r="W129" s="34"/>
      <c r="X129" s="34"/>
      <c r="Y129" s="34"/>
      <c r="Z129" s="34"/>
      <c r="AA129" s="34"/>
      <c r="AB129" s="34"/>
      <c r="AC129" s="34"/>
      <c r="AD129" s="34"/>
      <c r="AE129" s="34"/>
      <c r="AR129" s="202" t="s">
        <v>189</v>
      </c>
      <c r="AT129" s="202" t="s">
        <v>184</v>
      </c>
      <c r="AU129" s="202" t="s">
        <v>83</v>
      </c>
      <c r="AY129" s="17" t="s">
        <v>181</v>
      </c>
      <c r="BE129" s="203">
        <f>IF(N129="základní",J129,0)</f>
        <v>0</v>
      </c>
      <c r="BF129" s="203">
        <f>IF(N129="snížená",J129,0)</f>
        <v>0</v>
      </c>
      <c r="BG129" s="203">
        <f>IF(N129="zákl. přenesená",J129,0)</f>
        <v>0</v>
      </c>
      <c r="BH129" s="203">
        <f>IF(N129="sníž. přenesená",J129,0)</f>
        <v>0</v>
      </c>
      <c r="BI129" s="203">
        <f>IF(N129="nulová",J129,0)</f>
        <v>0</v>
      </c>
      <c r="BJ129" s="17" t="s">
        <v>81</v>
      </c>
      <c r="BK129" s="203">
        <f>ROUND(I129*H129,2)</f>
        <v>0</v>
      </c>
      <c r="BL129" s="17" t="s">
        <v>189</v>
      </c>
      <c r="BM129" s="202" t="s">
        <v>647</v>
      </c>
    </row>
    <row r="130" spans="1:65" s="13" customFormat="1" x14ac:dyDescent="0.2">
      <c r="B130" s="204"/>
      <c r="C130" s="205"/>
      <c r="D130" s="206" t="s">
        <v>191</v>
      </c>
      <c r="E130" s="207" t="s">
        <v>1</v>
      </c>
      <c r="F130" s="208" t="s">
        <v>644</v>
      </c>
      <c r="G130" s="205"/>
      <c r="H130" s="209">
        <v>9.6</v>
      </c>
      <c r="I130" s="210"/>
      <c r="J130" s="205"/>
      <c r="K130" s="205"/>
      <c r="L130" s="211"/>
      <c r="M130" s="212"/>
      <c r="N130" s="213"/>
      <c r="O130" s="213"/>
      <c r="P130" s="213"/>
      <c r="Q130" s="213"/>
      <c r="R130" s="213"/>
      <c r="S130" s="213"/>
      <c r="T130" s="214"/>
      <c r="AT130" s="215" t="s">
        <v>191</v>
      </c>
      <c r="AU130" s="215" t="s">
        <v>83</v>
      </c>
      <c r="AV130" s="13" t="s">
        <v>83</v>
      </c>
      <c r="AW130" s="13" t="s">
        <v>30</v>
      </c>
      <c r="AX130" s="13" t="s">
        <v>81</v>
      </c>
      <c r="AY130" s="215" t="s">
        <v>181</v>
      </c>
    </row>
    <row r="131" spans="1:65" s="2" customFormat="1" ht="24.2" customHeight="1" x14ac:dyDescent="0.2">
      <c r="A131" s="34"/>
      <c r="B131" s="35"/>
      <c r="C131" s="227" t="s">
        <v>198</v>
      </c>
      <c r="D131" s="227" t="s">
        <v>212</v>
      </c>
      <c r="E131" s="228" t="s">
        <v>648</v>
      </c>
      <c r="F131" s="229" t="s">
        <v>649</v>
      </c>
      <c r="G131" s="230" t="s">
        <v>227</v>
      </c>
      <c r="H131" s="231">
        <v>16</v>
      </c>
      <c r="I131" s="232"/>
      <c r="J131" s="233">
        <f>ROUND(I131*H131,2)</f>
        <v>0</v>
      </c>
      <c r="K131" s="229" t="s">
        <v>188</v>
      </c>
      <c r="L131" s="234"/>
      <c r="M131" s="235" t="s">
        <v>1</v>
      </c>
      <c r="N131" s="236" t="s">
        <v>38</v>
      </c>
      <c r="O131" s="71"/>
      <c r="P131" s="200">
        <f>O131*H131</f>
        <v>0</v>
      </c>
      <c r="Q131" s="200">
        <v>0</v>
      </c>
      <c r="R131" s="200">
        <f>Q131*H131</f>
        <v>0</v>
      </c>
      <c r="S131" s="200">
        <v>0</v>
      </c>
      <c r="T131" s="201">
        <f>S131*H131</f>
        <v>0</v>
      </c>
      <c r="U131" s="34"/>
      <c r="V131" s="34"/>
      <c r="W131" s="34"/>
      <c r="X131" s="34"/>
      <c r="Y131" s="34"/>
      <c r="Z131" s="34"/>
      <c r="AA131" s="34"/>
      <c r="AB131" s="34"/>
      <c r="AC131" s="34"/>
      <c r="AD131" s="34"/>
      <c r="AE131" s="34"/>
      <c r="AR131" s="202" t="s">
        <v>216</v>
      </c>
      <c r="AT131" s="202" t="s">
        <v>212</v>
      </c>
      <c r="AU131" s="202" t="s">
        <v>83</v>
      </c>
      <c r="AY131" s="17" t="s">
        <v>181</v>
      </c>
      <c r="BE131" s="203">
        <f>IF(N131="základní",J131,0)</f>
        <v>0</v>
      </c>
      <c r="BF131" s="203">
        <f>IF(N131="snížená",J131,0)</f>
        <v>0</v>
      </c>
      <c r="BG131" s="203">
        <f>IF(N131="zákl. přenesená",J131,0)</f>
        <v>0</v>
      </c>
      <c r="BH131" s="203">
        <f>IF(N131="sníž. přenesená",J131,0)</f>
        <v>0</v>
      </c>
      <c r="BI131" s="203">
        <f>IF(N131="nulová",J131,0)</f>
        <v>0</v>
      </c>
      <c r="BJ131" s="17" t="s">
        <v>81</v>
      </c>
      <c r="BK131" s="203">
        <f>ROUND(I131*H131,2)</f>
        <v>0</v>
      </c>
      <c r="BL131" s="17" t="s">
        <v>189</v>
      </c>
      <c r="BM131" s="202" t="s">
        <v>650</v>
      </c>
    </row>
    <row r="132" spans="1:65" s="13" customFormat="1" x14ac:dyDescent="0.2">
      <c r="B132" s="204"/>
      <c r="C132" s="205"/>
      <c r="D132" s="206" t="s">
        <v>191</v>
      </c>
      <c r="E132" s="207" t="s">
        <v>1</v>
      </c>
      <c r="F132" s="208" t="s">
        <v>269</v>
      </c>
      <c r="G132" s="205"/>
      <c r="H132" s="209">
        <v>16</v>
      </c>
      <c r="I132" s="210"/>
      <c r="J132" s="205"/>
      <c r="K132" s="205"/>
      <c r="L132" s="211"/>
      <c r="M132" s="212"/>
      <c r="N132" s="213"/>
      <c r="O132" s="213"/>
      <c r="P132" s="213"/>
      <c r="Q132" s="213"/>
      <c r="R132" s="213"/>
      <c r="S132" s="213"/>
      <c r="T132" s="214"/>
      <c r="AT132" s="215" t="s">
        <v>191</v>
      </c>
      <c r="AU132" s="215" t="s">
        <v>83</v>
      </c>
      <c r="AV132" s="13" t="s">
        <v>83</v>
      </c>
      <c r="AW132" s="13" t="s">
        <v>30</v>
      </c>
      <c r="AX132" s="13" t="s">
        <v>73</v>
      </c>
      <c r="AY132" s="215" t="s">
        <v>181</v>
      </c>
    </row>
    <row r="133" spans="1:65" s="14" customFormat="1" x14ac:dyDescent="0.2">
      <c r="B133" s="216"/>
      <c r="C133" s="217"/>
      <c r="D133" s="206" t="s">
        <v>191</v>
      </c>
      <c r="E133" s="218" t="s">
        <v>1</v>
      </c>
      <c r="F133" s="219" t="s">
        <v>193</v>
      </c>
      <c r="G133" s="217"/>
      <c r="H133" s="220">
        <v>16</v>
      </c>
      <c r="I133" s="221"/>
      <c r="J133" s="217"/>
      <c r="K133" s="217"/>
      <c r="L133" s="222"/>
      <c r="M133" s="223"/>
      <c r="N133" s="224"/>
      <c r="O133" s="224"/>
      <c r="P133" s="224"/>
      <c r="Q133" s="224"/>
      <c r="R133" s="224"/>
      <c r="S133" s="224"/>
      <c r="T133" s="225"/>
      <c r="AT133" s="226" t="s">
        <v>191</v>
      </c>
      <c r="AU133" s="226" t="s">
        <v>83</v>
      </c>
      <c r="AV133" s="14" t="s">
        <v>189</v>
      </c>
      <c r="AW133" s="14" t="s">
        <v>30</v>
      </c>
      <c r="AX133" s="14" t="s">
        <v>81</v>
      </c>
      <c r="AY133" s="226" t="s">
        <v>181</v>
      </c>
    </row>
    <row r="134" spans="1:65" s="2" customFormat="1" ht="24.2" customHeight="1" x14ac:dyDescent="0.2">
      <c r="A134" s="34"/>
      <c r="B134" s="35"/>
      <c r="C134" s="227" t="s">
        <v>189</v>
      </c>
      <c r="D134" s="227" t="s">
        <v>212</v>
      </c>
      <c r="E134" s="228" t="s">
        <v>651</v>
      </c>
      <c r="F134" s="229" t="s">
        <v>652</v>
      </c>
      <c r="G134" s="230" t="s">
        <v>227</v>
      </c>
      <c r="H134" s="231">
        <v>2</v>
      </c>
      <c r="I134" s="232"/>
      <c r="J134" s="233">
        <f>ROUND(I134*H134,2)</f>
        <v>0</v>
      </c>
      <c r="K134" s="229" t="s">
        <v>188</v>
      </c>
      <c r="L134" s="234"/>
      <c r="M134" s="235" t="s">
        <v>1</v>
      </c>
      <c r="N134" s="236" t="s">
        <v>38</v>
      </c>
      <c r="O134" s="71"/>
      <c r="P134" s="200">
        <f>O134*H134</f>
        <v>0</v>
      </c>
      <c r="Q134" s="200">
        <v>0</v>
      </c>
      <c r="R134" s="200">
        <f>Q134*H134</f>
        <v>0</v>
      </c>
      <c r="S134" s="200">
        <v>0</v>
      </c>
      <c r="T134" s="201">
        <f>S134*H134</f>
        <v>0</v>
      </c>
      <c r="U134" s="34"/>
      <c r="V134" s="34"/>
      <c r="W134" s="34"/>
      <c r="X134" s="34"/>
      <c r="Y134" s="34"/>
      <c r="Z134" s="34"/>
      <c r="AA134" s="34"/>
      <c r="AB134" s="34"/>
      <c r="AC134" s="34"/>
      <c r="AD134" s="34"/>
      <c r="AE134" s="34"/>
      <c r="AR134" s="202" t="s">
        <v>216</v>
      </c>
      <c r="AT134" s="202" t="s">
        <v>212</v>
      </c>
      <c r="AU134" s="202" t="s">
        <v>83</v>
      </c>
      <c r="AY134" s="17" t="s">
        <v>181</v>
      </c>
      <c r="BE134" s="203">
        <f>IF(N134="základní",J134,0)</f>
        <v>0</v>
      </c>
      <c r="BF134" s="203">
        <f>IF(N134="snížená",J134,0)</f>
        <v>0</v>
      </c>
      <c r="BG134" s="203">
        <f>IF(N134="zákl. přenesená",J134,0)</f>
        <v>0</v>
      </c>
      <c r="BH134" s="203">
        <f>IF(N134="sníž. přenesená",J134,0)</f>
        <v>0</v>
      </c>
      <c r="BI134" s="203">
        <f>IF(N134="nulová",J134,0)</f>
        <v>0</v>
      </c>
      <c r="BJ134" s="17" t="s">
        <v>81</v>
      </c>
      <c r="BK134" s="203">
        <f>ROUND(I134*H134,2)</f>
        <v>0</v>
      </c>
      <c r="BL134" s="17" t="s">
        <v>189</v>
      </c>
      <c r="BM134" s="202" t="s">
        <v>653</v>
      </c>
    </row>
    <row r="135" spans="1:65" s="13" customFormat="1" x14ac:dyDescent="0.2">
      <c r="B135" s="204"/>
      <c r="C135" s="205"/>
      <c r="D135" s="206" t="s">
        <v>191</v>
      </c>
      <c r="E135" s="207" t="s">
        <v>1</v>
      </c>
      <c r="F135" s="208" t="s">
        <v>83</v>
      </c>
      <c r="G135" s="205"/>
      <c r="H135" s="209">
        <v>2</v>
      </c>
      <c r="I135" s="210"/>
      <c r="J135" s="205"/>
      <c r="K135" s="205"/>
      <c r="L135" s="211"/>
      <c r="M135" s="212"/>
      <c r="N135" s="213"/>
      <c r="O135" s="213"/>
      <c r="P135" s="213"/>
      <c r="Q135" s="213"/>
      <c r="R135" s="213"/>
      <c r="S135" s="213"/>
      <c r="T135" s="214"/>
      <c r="AT135" s="215" t="s">
        <v>191</v>
      </c>
      <c r="AU135" s="215" t="s">
        <v>83</v>
      </c>
      <c r="AV135" s="13" t="s">
        <v>83</v>
      </c>
      <c r="AW135" s="13" t="s">
        <v>30</v>
      </c>
      <c r="AX135" s="13" t="s">
        <v>73</v>
      </c>
      <c r="AY135" s="215" t="s">
        <v>181</v>
      </c>
    </row>
    <row r="136" spans="1:65" s="14" customFormat="1" x14ac:dyDescent="0.2">
      <c r="B136" s="216"/>
      <c r="C136" s="217"/>
      <c r="D136" s="206" t="s">
        <v>191</v>
      </c>
      <c r="E136" s="218" t="s">
        <v>1</v>
      </c>
      <c r="F136" s="219" t="s">
        <v>193</v>
      </c>
      <c r="G136" s="217"/>
      <c r="H136" s="220">
        <v>2</v>
      </c>
      <c r="I136" s="221"/>
      <c r="J136" s="217"/>
      <c r="K136" s="217"/>
      <c r="L136" s="222"/>
      <c r="M136" s="223"/>
      <c r="N136" s="224"/>
      <c r="O136" s="224"/>
      <c r="P136" s="224"/>
      <c r="Q136" s="224"/>
      <c r="R136" s="224"/>
      <c r="S136" s="224"/>
      <c r="T136" s="225"/>
      <c r="AT136" s="226" t="s">
        <v>191</v>
      </c>
      <c r="AU136" s="226" t="s">
        <v>83</v>
      </c>
      <c r="AV136" s="14" t="s">
        <v>189</v>
      </c>
      <c r="AW136" s="14" t="s">
        <v>30</v>
      </c>
      <c r="AX136" s="14" t="s">
        <v>81</v>
      </c>
      <c r="AY136" s="226" t="s">
        <v>181</v>
      </c>
    </row>
    <row r="137" spans="1:65" s="2" customFormat="1" ht="37.9" customHeight="1" x14ac:dyDescent="0.2">
      <c r="A137" s="34"/>
      <c r="B137" s="35"/>
      <c r="C137" s="191" t="s">
        <v>182</v>
      </c>
      <c r="D137" s="191" t="s">
        <v>184</v>
      </c>
      <c r="E137" s="192" t="s">
        <v>526</v>
      </c>
      <c r="F137" s="193" t="s">
        <v>527</v>
      </c>
      <c r="G137" s="194" t="s">
        <v>222</v>
      </c>
      <c r="H137" s="195">
        <v>40</v>
      </c>
      <c r="I137" s="196"/>
      <c r="J137" s="197">
        <f>ROUND(I137*H137,2)</f>
        <v>0</v>
      </c>
      <c r="K137" s="193" t="s">
        <v>188</v>
      </c>
      <c r="L137" s="39"/>
      <c r="M137" s="198" t="s">
        <v>1</v>
      </c>
      <c r="N137" s="199" t="s">
        <v>38</v>
      </c>
      <c r="O137" s="71"/>
      <c r="P137" s="200">
        <f>O137*H137</f>
        <v>0</v>
      </c>
      <c r="Q137" s="200">
        <v>0</v>
      </c>
      <c r="R137" s="200">
        <f>Q137*H137</f>
        <v>0</v>
      </c>
      <c r="S137" s="200">
        <v>0</v>
      </c>
      <c r="T137" s="201">
        <f>S137*H137</f>
        <v>0</v>
      </c>
      <c r="U137" s="34"/>
      <c r="V137" s="34"/>
      <c r="W137" s="34"/>
      <c r="X137" s="34"/>
      <c r="Y137" s="34"/>
      <c r="Z137" s="34"/>
      <c r="AA137" s="34"/>
      <c r="AB137" s="34"/>
      <c r="AC137" s="34"/>
      <c r="AD137" s="34"/>
      <c r="AE137" s="34"/>
      <c r="AR137" s="202" t="s">
        <v>189</v>
      </c>
      <c r="AT137" s="202" t="s">
        <v>184</v>
      </c>
      <c r="AU137" s="202" t="s">
        <v>83</v>
      </c>
      <c r="AY137" s="17" t="s">
        <v>181</v>
      </c>
      <c r="BE137" s="203">
        <f>IF(N137="základní",J137,0)</f>
        <v>0</v>
      </c>
      <c r="BF137" s="203">
        <f>IF(N137="snížená",J137,0)</f>
        <v>0</v>
      </c>
      <c r="BG137" s="203">
        <f>IF(N137="zákl. přenesená",J137,0)</f>
        <v>0</v>
      </c>
      <c r="BH137" s="203">
        <f>IF(N137="sníž. přenesená",J137,0)</f>
        <v>0</v>
      </c>
      <c r="BI137" s="203">
        <f>IF(N137="nulová",J137,0)</f>
        <v>0</v>
      </c>
      <c r="BJ137" s="17" t="s">
        <v>81</v>
      </c>
      <c r="BK137" s="203">
        <f>ROUND(I137*H137,2)</f>
        <v>0</v>
      </c>
      <c r="BL137" s="17" t="s">
        <v>189</v>
      </c>
      <c r="BM137" s="202" t="s">
        <v>654</v>
      </c>
    </row>
    <row r="138" spans="1:65" s="13" customFormat="1" x14ac:dyDescent="0.2">
      <c r="B138" s="204"/>
      <c r="C138" s="205"/>
      <c r="D138" s="206" t="s">
        <v>191</v>
      </c>
      <c r="E138" s="207" t="s">
        <v>1</v>
      </c>
      <c r="F138" s="208" t="s">
        <v>402</v>
      </c>
      <c r="G138" s="205"/>
      <c r="H138" s="209">
        <v>40</v>
      </c>
      <c r="I138" s="210"/>
      <c r="J138" s="205"/>
      <c r="K138" s="205"/>
      <c r="L138" s="211"/>
      <c r="M138" s="212"/>
      <c r="N138" s="213"/>
      <c r="O138" s="213"/>
      <c r="P138" s="213"/>
      <c r="Q138" s="213"/>
      <c r="R138" s="213"/>
      <c r="S138" s="213"/>
      <c r="T138" s="214"/>
      <c r="AT138" s="215" t="s">
        <v>191</v>
      </c>
      <c r="AU138" s="215" t="s">
        <v>83</v>
      </c>
      <c r="AV138" s="13" t="s">
        <v>83</v>
      </c>
      <c r="AW138" s="13" t="s">
        <v>30</v>
      </c>
      <c r="AX138" s="13" t="s">
        <v>73</v>
      </c>
      <c r="AY138" s="215" t="s">
        <v>181</v>
      </c>
    </row>
    <row r="139" spans="1:65" s="14" customFormat="1" x14ac:dyDescent="0.2">
      <c r="B139" s="216"/>
      <c r="C139" s="217"/>
      <c r="D139" s="206" t="s">
        <v>191</v>
      </c>
      <c r="E139" s="218" t="s">
        <v>1</v>
      </c>
      <c r="F139" s="219" t="s">
        <v>193</v>
      </c>
      <c r="G139" s="217"/>
      <c r="H139" s="220">
        <v>40</v>
      </c>
      <c r="I139" s="221"/>
      <c r="J139" s="217"/>
      <c r="K139" s="217"/>
      <c r="L139" s="222"/>
      <c r="M139" s="223"/>
      <c r="N139" s="224"/>
      <c r="O139" s="224"/>
      <c r="P139" s="224"/>
      <c r="Q139" s="224"/>
      <c r="R139" s="224"/>
      <c r="S139" s="224"/>
      <c r="T139" s="225"/>
      <c r="AT139" s="226" t="s">
        <v>191</v>
      </c>
      <c r="AU139" s="226" t="s">
        <v>83</v>
      </c>
      <c r="AV139" s="14" t="s">
        <v>189</v>
      </c>
      <c r="AW139" s="14" t="s">
        <v>30</v>
      </c>
      <c r="AX139" s="14" t="s">
        <v>81</v>
      </c>
      <c r="AY139" s="226" t="s">
        <v>181</v>
      </c>
    </row>
    <row r="140" spans="1:65" s="2" customFormat="1" ht="55.5" customHeight="1" x14ac:dyDescent="0.2">
      <c r="A140" s="34"/>
      <c r="B140" s="35"/>
      <c r="C140" s="191" t="s">
        <v>219</v>
      </c>
      <c r="D140" s="191" t="s">
        <v>184</v>
      </c>
      <c r="E140" s="192" t="s">
        <v>529</v>
      </c>
      <c r="F140" s="193" t="s">
        <v>530</v>
      </c>
      <c r="G140" s="194" t="s">
        <v>187</v>
      </c>
      <c r="H140" s="195">
        <v>28.8</v>
      </c>
      <c r="I140" s="196"/>
      <c r="J140" s="197">
        <f>ROUND(I140*H140,2)</f>
        <v>0</v>
      </c>
      <c r="K140" s="193" t="s">
        <v>188</v>
      </c>
      <c r="L140" s="39"/>
      <c r="M140" s="198" t="s">
        <v>1</v>
      </c>
      <c r="N140" s="199" t="s">
        <v>38</v>
      </c>
      <c r="O140" s="71"/>
      <c r="P140" s="200">
        <f>O140*H140</f>
        <v>0</v>
      </c>
      <c r="Q140" s="200">
        <v>0</v>
      </c>
      <c r="R140" s="200">
        <f>Q140*H140</f>
        <v>0</v>
      </c>
      <c r="S140" s="200">
        <v>0</v>
      </c>
      <c r="T140" s="201">
        <f>S140*H140</f>
        <v>0</v>
      </c>
      <c r="U140" s="34"/>
      <c r="V140" s="34"/>
      <c r="W140" s="34"/>
      <c r="X140" s="34"/>
      <c r="Y140" s="34"/>
      <c r="Z140" s="34"/>
      <c r="AA140" s="34"/>
      <c r="AB140" s="34"/>
      <c r="AC140" s="34"/>
      <c r="AD140" s="34"/>
      <c r="AE140" s="34"/>
      <c r="AR140" s="202" t="s">
        <v>189</v>
      </c>
      <c r="AT140" s="202" t="s">
        <v>184</v>
      </c>
      <c r="AU140" s="202" t="s">
        <v>83</v>
      </c>
      <c r="AY140" s="17" t="s">
        <v>181</v>
      </c>
      <c r="BE140" s="203">
        <f>IF(N140="základní",J140,0)</f>
        <v>0</v>
      </c>
      <c r="BF140" s="203">
        <f>IF(N140="snížená",J140,0)</f>
        <v>0</v>
      </c>
      <c r="BG140" s="203">
        <f>IF(N140="zákl. přenesená",J140,0)</f>
        <v>0</v>
      </c>
      <c r="BH140" s="203">
        <f>IF(N140="sníž. přenesená",J140,0)</f>
        <v>0</v>
      </c>
      <c r="BI140" s="203">
        <f>IF(N140="nulová",J140,0)</f>
        <v>0</v>
      </c>
      <c r="BJ140" s="17" t="s">
        <v>81</v>
      </c>
      <c r="BK140" s="203">
        <f>ROUND(I140*H140,2)</f>
        <v>0</v>
      </c>
      <c r="BL140" s="17" t="s">
        <v>189</v>
      </c>
      <c r="BM140" s="202" t="s">
        <v>655</v>
      </c>
    </row>
    <row r="141" spans="1:65" s="13" customFormat="1" x14ac:dyDescent="0.2">
      <c r="B141" s="204"/>
      <c r="C141" s="205"/>
      <c r="D141" s="206" t="s">
        <v>191</v>
      </c>
      <c r="E141" s="207" t="s">
        <v>1</v>
      </c>
      <c r="F141" s="208" t="s">
        <v>656</v>
      </c>
      <c r="G141" s="205"/>
      <c r="H141" s="209">
        <v>28.8</v>
      </c>
      <c r="I141" s="210"/>
      <c r="J141" s="205"/>
      <c r="K141" s="205"/>
      <c r="L141" s="211"/>
      <c r="M141" s="212"/>
      <c r="N141" s="213"/>
      <c r="O141" s="213"/>
      <c r="P141" s="213"/>
      <c r="Q141" s="213"/>
      <c r="R141" s="213"/>
      <c r="S141" s="213"/>
      <c r="T141" s="214"/>
      <c r="AT141" s="215" t="s">
        <v>191</v>
      </c>
      <c r="AU141" s="215" t="s">
        <v>83</v>
      </c>
      <c r="AV141" s="13" t="s">
        <v>83</v>
      </c>
      <c r="AW141" s="13" t="s">
        <v>30</v>
      </c>
      <c r="AX141" s="13" t="s">
        <v>73</v>
      </c>
      <c r="AY141" s="215" t="s">
        <v>181</v>
      </c>
    </row>
    <row r="142" spans="1:65" s="14" customFormat="1" x14ac:dyDescent="0.2">
      <c r="B142" s="216"/>
      <c r="C142" s="217"/>
      <c r="D142" s="206" t="s">
        <v>191</v>
      </c>
      <c r="E142" s="218" t="s">
        <v>1</v>
      </c>
      <c r="F142" s="219" t="s">
        <v>193</v>
      </c>
      <c r="G142" s="217"/>
      <c r="H142" s="220">
        <v>28.8</v>
      </c>
      <c r="I142" s="221"/>
      <c r="J142" s="217"/>
      <c r="K142" s="217"/>
      <c r="L142" s="222"/>
      <c r="M142" s="223"/>
      <c r="N142" s="224"/>
      <c r="O142" s="224"/>
      <c r="P142" s="224"/>
      <c r="Q142" s="224"/>
      <c r="R142" s="224"/>
      <c r="S142" s="224"/>
      <c r="T142" s="225"/>
      <c r="AT142" s="226" t="s">
        <v>191</v>
      </c>
      <c r="AU142" s="226" t="s">
        <v>83</v>
      </c>
      <c r="AV142" s="14" t="s">
        <v>189</v>
      </c>
      <c r="AW142" s="14" t="s">
        <v>30</v>
      </c>
      <c r="AX142" s="14" t="s">
        <v>81</v>
      </c>
      <c r="AY142" s="226" t="s">
        <v>181</v>
      </c>
    </row>
    <row r="143" spans="1:65" s="2" customFormat="1" ht="21.75" customHeight="1" x14ac:dyDescent="0.2">
      <c r="A143" s="34"/>
      <c r="B143" s="35"/>
      <c r="C143" s="227" t="s">
        <v>224</v>
      </c>
      <c r="D143" s="227" t="s">
        <v>212</v>
      </c>
      <c r="E143" s="228" t="s">
        <v>533</v>
      </c>
      <c r="F143" s="229" t="s">
        <v>534</v>
      </c>
      <c r="G143" s="230" t="s">
        <v>215</v>
      </c>
      <c r="H143" s="231">
        <v>9.9359999999999999</v>
      </c>
      <c r="I143" s="232"/>
      <c r="J143" s="233">
        <f>ROUND(I143*H143,2)</f>
        <v>0</v>
      </c>
      <c r="K143" s="229" t="s">
        <v>188</v>
      </c>
      <c r="L143" s="234"/>
      <c r="M143" s="235" t="s">
        <v>1</v>
      </c>
      <c r="N143" s="236" t="s">
        <v>38</v>
      </c>
      <c r="O143" s="71"/>
      <c r="P143" s="200">
        <f>O143*H143</f>
        <v>0</v>
      </c>
      <c r="Q143" s="200">
        <v>1</v>
      </c>
      <c r="R143" s="200">
        <f>Q143*H143</f>
        <v>9.9359999999999999</v>
      </c>
      <c r="S143" s="200">
        <v>0</v>
      </c>
      <c r="T143" s="201">
        <f>S143*H143</f>
        <v>0</v>
      </c>
      <c r="U143" s="34"/>
      <c r="V143" s="34"/>
      <c r="W143" s="34"/>
      <c r="X143" s="34"/>
      <c r="Y143" s="34"/>
      <c r="Z143" s="34"/>
      <c r="AA143" s="34"/>
      <c r="AB143" s="34"/>
      <c r="AC143" s="34"/>
      <c r="AD143" s="34"/>
      <c r="AE143" s="34"/>
      <c r="AR143" s="202" t="s">
        <v>216</v>
      </c>
      <c r="AT143" s="202" t="s">
        <v>212</v>
      </c>
      <c r="AU143" s="202" t="s">
        <v>83</v>
      </c>
      <c r="AY143" s="17" t="s">
        <v>181</v>
      </c>
      <c r="BE143" s="203">
        <f>IF(N143="základní",J143,0)</f>
        <v>0</v>
      </c>
      <c r="BF143" s="203">
        <f>IF(N143="snížená",J143,0)</f>
        <v>0</v>
      </c>
      <c r="BG143" s="203">
        <f>IF(N143="zákl. přenesená",J143,0)</f>
        <v>0</v>
      </c>
      <c r="BH143" s="203">
        <f>IF(N143="sníž. přenesená",J143,0)</f>
        <v>0</v>
      </c>
      <c r="BI143" s="203">
        <f>IF(N143="nulová",J143,0)</f>
        <v>0</v>
      </c>
      <c r="BJ143" s="17" t="s">
        <v>81</v>
      </c>
      <c r="BK143" s="203">
        <f>ROUND(I143*H143,2)</f>
        <v>0</v>
      </c>
      <c r="BL143" s="17" t="s">
        <v>189</v>
      </c>
      <c r="BM143" s="202" t="s">
        <v>657</v>
      </c>
    </row>
    <row r="144" spans="1:65" s="13" customFormat="1" x14ac:dyDescent="0.2">
      <c r="B144" s="204"/>
      <c r="C144" s="205"/>
      <c r="D144" s="206" t="s">
        <v>191</v>
      </c>
      <c r="E144" s="207" t="s">
        <v>1</v>
      </c>
      <c r="F144" s="208" t="s">
        <v>658</v>
      </c>
      <c r="G144" s="205"/>
      <c r="H144" s="209">
        <v>9.9359999999999999</v>
      </c>
      <c r="I144" s="210"/>
      <c r="J144" s="205"/>
      <c r="K144" s="205"/>
      <c r="L144" s="211"/>
      <c r="M144" s="212"/>
      <c r="N144" s="213"/>
      <c r="O144" s="213"/>
      <c r="P144" s="213"/>
      <c r="Q144" s="213"/>
      <c r="R144" s="213"/>
      <c r="S144" s="213"/>
      <c r="T144" s="214"/>
      <c r="AT144" s="215" t="s">
        <v>191</v>
      </c>
      <c r="AU144" s="215" t="s">
        <v>83</v>
      </c>
      <c r="AV144" s="13" t="s">
        <v>83</v>
      </c>
      <c r="AW144" s="13" t="s">
        <v>30</v>
      </c>
      <c r="AX144" s="13" t="s">
        <v>73</v>
      </c>
      <c r="AY144" s="215" t="s">
        <v>181</v>
      </c>
    </row>
    <row r="145" spans="1:65" s="14" customFormat="1" x14ac:dyDescent="0.2">
      <c r="B145" s="216"/>
      <c r="C145" s="217"/>
      <c r="D145" s="206" t="s">
        <v>191</v>
      </c>
      <c r="E145" s="218" t="s">
        <v>1</v>
      </c>
      <c r="F145" s="219" t="s">
        <v>193</v>
      </c>
      <c r="G145" s="217"/>
      <c r="H145" s="220">
        <v>9.9359999999999999</v>
      </c>
      <c r="I145" s="221"/>
      <c r="J145" s="217"/>
      <c r="K145" s="217"/>
      <c r="L145" s="222"/>
      <c r="M145" s="223"/>
      <c r="N145" s="224"/>
      <c r="O145" s="224"/>
      <c r="P145" s="224"/>
      <c r="Q145" s="224"/>
      <c r="R145" s="224"/>
      <c r="S145" s="224"/>
      <c r="T145" s="225"/>
      <c r="AT145" s="226" t="s">
        <v>191</v>
      </c>
      <c r="AU145" s="226" t="s">
        <v>83</v>
      </c>
      <c r="AV145" s="14" t="s">
        <v>189</v>
      </c>
      <c r="AW145" s="14" t="s">
        <v>30</v>
      </c>
      <c r="AX145" s="14" t="s">
        <v>81</v>
      </c>
      <c r="AY145" s="226" t="s">
        <v>181</v>
      </c>
    </row>
    <row r="146" spans="1:65" s="2" customFormat="1" ht="24.2" customHeight="1" x14ac:dyDescent="0.2">
      <c r="A146" s="34"/>
      <c r="B146" s="35"/>
      <c r="C146" s="227" t="s">
        <v>216</v>
      </c>
      <c r="D146" s="227" t="s">
        <v>212</v>
      </c>
      <c r="E146" s="228" t="s">
        <v>436</v>
      </c>
      <c r="F146" s="229" t="s">
        <v>437</v>
      </c>
      <c r="G146" s="230" t="s">
        <v>215</v>
      </c>
      <c r="H146" s="231">
        <v>3.3119999999999998</v>
      </c>
      <c r="I146" s="232"/>
      <c r="J146" s="233">
        <f>ROUND(I146*H146,2)</f>
        <v>0</v>
      </c>
      <c r="K146" s="229" t="s">
        <v>188</v>
      </c>
      <c r="L146" s="234"/>
      <c r="M146" s="235" t="s">
        <v>1</v>
      </c>
      <c r="N146" s="236" t="s">
        <v>38</v>
      </c>
      <c r="O146" s="71"/>
      <c r="P146" s="200">
        <f>O146*H146</f>
        <v>0</v>
      </c>
      <c r="Q146" s="200">
        <v>1</v>
      </c>
      <c r="R146" s="200">
        <f>Q146*H146</f>
        <v>3.3119999999999998</v>
      </c>
      <c r="S146" s="200">
        <v>0</v>
      </c>
      <c r="T146" s="201">
        <f>S146*H146</f>
        <v>0</v>
      </c>
      <c r="U146" s="34"/>
      <c r="V146" s="34"/>
      <c r="W146" s="34"/>
      <c r="X146" s="34"/>
      <c r="Y146" s="34"/>
      <c r="Z146" s="34"/>
      <c r="AA146" s="34"/>
      <c r="AB146" s="34"/>
      <c r="AC146" s="34"/>
      <c r="AD146" s="34"/>
      <c r="AE146" s="34"/>
      <c r="AR146" s="202" t="s">
        <v>216</v>
      </c>
      <c r="AT146" s="202" t="s">
        <v>212</v>
      </c>
      <c r="AU146" s="202" t="s">
        <v>83</v>
      </c>
      <c r="AY146" s="17" t="s">
        <v>181</v>
      </c>
      <c r="BE146" s="203">
        <f>IF(N146="základní",J146,0)</f>
        <v>0</v>
      </c>
      <c r="BF146" s="203">
        <f>IF(N146="snížená",J146,0)</f>
        <v>0</v>
      </c>
      <c r="BG146" s="203">
        <f>IF(N146="zákl. přenesená",J146,0)</f>
        <v>0</v>
      </c>
      <c r="BH146" s="203">
        <f>IF(N146="sníž. přenesená",J146,0)</f>
        <v>0</v>
      </c>
      <c r="BI146" s="203">
        <f>IF(N146="nulová",J146,0)</f>
        <v>0</v>
      </c>
      <c r="BJ146" s="17" t="s">
        <v>81</v>
      </c>
      <c r="BK146" s="203">
        <f>ROUND(I146*H146,2)</f>
        <v>0</v>
      </c>
      <c r="BL146" s="17" t="s">
        <v>189</v>
      </c>
      <c r="BM146" s="202" t="s">
        <v>659</v>
      </c>
    </row>
    <row r="147" spans="1:65" s="13" customFormat="1" x14ac:dyDescent="0.2">
      <c r="B147" s="204"/>
      <c r="C147" s="205"/>
      <c r="D147" s="206" t="s">
        <v>191</v>
      </c>
      <c r="E147" s="207" t="s">
        <v>1</v>
      </c>
      <c r="F147" s="208" t="s">
        <v>660</v>
      </c>
      <c r="G147" s="205"/>
      <c r="H147" s="209">
        <v>3.3119999999999998</v>
      </c>
      <c r="I147" s="210"/>
      <c r="J147" s="205"/>
      <c r="K147" s="205"/>
      <c r="L147" s="211"/>
      <c r="M147" s="212"/>
      <c r="N147" s="213"/>
      <c r="O147" s="213"/>
      <c r="P147" s="213"/>
      <c r="Q147" s="213"/>
      <c r="R147" s="213"/>
      <c r="S147" s="213"/>
      <c r="T147" s="214"/>
      <c r="AT147" s="215" t="s">
        <v>191</v>
      </c>
      <c r="AU147" s="215" t="s">
        <v>83</v>
      </c>
      <c r="AV147" s="13" t="s">
        <v>83</v>
      </c>
      <c r="AW147" s="13" t="s">
        <v>30</v>
      </c>
      <c r="AX147" s="13" t="s">
        <v>73</v>
      </c>
      <c r="AY147" s="215" t="s">
        <v>181</v>
      </c>
    </row>
    <row r="148" spans="1:65" s="14" customFormat="1" x14ac:dyDescent="0.2">
      <c r="B148" s="216"/>
      <c r="C148" s="217"/>
      <c r="D148" s="206" t="s">
        <v>191</v>
      </c>
      <c r="E148" s="218" t="s">
        <v>1</v>
      </c>
      <c r="F148" s="219" t="s">
        <v>193</v>
      </c>
      <c r="G148" s="217"/>
      <c r="H148" s="220">
        <v>3.3119999999999998</v>
      </c>
      <c r="I148" s="221"/>
      <c r="J148" s="217"/>
      <c r="K148" s="217"/>
      <c r="L148" s="222"/>
      <c r="M148" s="223"/>
      <c r="N148" s="224"/>
      <c r="O148" s="224"/>
      <c r="P148" s="224"/>
      <c r="Q148" s="224"/>
      <c r="R148" s="224"/>
      <c r="S148" s="224"/>
      <c r="T148" s="225"/>
      <c r="AT148" s="226" t="s">
        <v>191</v>
      </c>
      <c r="AU148" s="226" t="s">
        <v>83</v>
      </c>
      <c r="AV148" s="14" t="s">
        <v>189</v>
      </c>
      <c r="AW148" s="14" t="s">
        <v>30</v>
      </c>
      <c r="AX148" s="14" t="s">
        <v>81</v>
      </c>
      <c r="AY148" s="226" t="s">
        <v>181</v>
      </c>
    </row>
    <row r="149" spans="1:65" s="2" customFormat="1" ht="78" customHeight="1" x14ac:dyDescent="0.2">
      <c r="A149" s="34"/>
      <c r="B149" s="35"/>
      <c r="C149" s="191" t="s">
        <v>233</v>
      </c>
      <c r="D149" s="191" t="s">
        <v>184</v>
      </c>
      <c r="E149" s="192" t="s">
        <v>539</v>
      </c>
      <c r="F149" s="193" t="s">
        <v>540</v>
      </c>
      <c r="G149" s="194" t="s">
        <v>187</v>
      </c>
      <c r="H149" s="195">
        <v>28.8</v>
      </c>
      <c r="I149" s="196"/>
      <c r="J149" s="197">
        <f>ROUND(I149*H149,2)</f>
        <v>0</v>
      </c>
      <c r="K149" s="193" t="s">
        <v>188</v>
      </c>
      <c r="L149" s="39"/>
      <c r="M149" s="198" t="s">
        <v>1</v>
      </c>
      <c r="N149" s="199" t="s">
        <v>38</v>
      </c>
      <c r="O149" s="71"/>
      <c r="P149" s="200">
        <f>O149*H149</f>
        <v>0</v>
      </c>
      <c r="Q149" s="200">
        <v>0</v>
      </c>
      <c r="R149" s="200">
        <f>Q149*H149</f>
        <v>0</v>
      </c>
      <c r="S149" s="200">
        <v>0</v>
      </c>
      <c r="T149" s="201">
        <f>S149*H149</f>
        <v>0</v>
      </c>
      <c r="U149" s="34"/>
      <c r="V149" s="34"/>
      <c r="W149" s="34"/>
      <c r="X149" s="34"/>
      <c r="Y149" s="34"/>
      <c r="Z149" s="34"/>
      <c r="AA149" s="34"/>
      <c r="AB149" s="34"/>
      <c r="AC149" s="34"/>
      <c r="AD149" s="34"/>
      <c r="AE149" s="34"/>
      <c r="AR149" s="202" t="s">
        <v>189</v>
      </c>
      <c r="AT149" s="202" t="s">
        <v>184</v>
      </c>
      <c r="AU149" s="202" t="s">
        <v>83</v>
      </c>
      <c r="AY149" s="17" t="s">
        <v>181</v>
      </c>
      <c r="BE149" s="203">
        <f>IF(N149="základní",J149,0)</f>
        <v>0</v>
      </c>
      <c r="BF149" s="203">
        <f>IF(N149="snížená",J149,0)</f>
        <v>0</v>
      </c>
      <c r="BG149" s="203">
        <f>IF(N149="zákl. přenesená",J149,0)</f>
        <v>0</v>
      </c>
      <c r="BH149" s="203">
        <f>IF(N149="sníž. přenesená",J149,0)</f>
        <v>0</v>
      </c>
      <c r="BI149" s="203">
        <f>IF(N149="nulová",J149,0)</f>
        <v>0</v>
      </c>
      <c r="BJ149" s="17" t="s">
        <v>81</v>
      </c>
      <c r="BK149" s="203">
        <f>ROUND(I149*H149,2)</f>
        <v>0</v>
      </c>
      <c r="BL149" s="17" t="s">
        <v>189</v>
      </c>
      <c r="BM149" s="202" t="s">
        <v>661</v>
      </c>
    </row>
    <row r="150" spans="1:65" s="13" customFormat="1" x14ac:dyDescent="0.2">
      <c r="B150" s="204"/>
      <c r="C150" s="205"/>
      <c r="D150" s="206" t="s">
        <v>191</v>
      </c>
      <c r="E150" s="207" t="s">
        <v>1</v>
      </c>
      <c r="F150" s="208" t="s">
        <v>656</v>
      </c>
      <c r="G150" s="205"/>
      <c r="H150" s="209">
        <v>28.8</v>
      </c>
      <c r="I150" s="210"/>
      <c r="J150" s="205"/>
      <c r="K150" s="205"/>
      <c r="L150" s="211"/>
      <c r="M150" s="212"/>
      <c r="N150" s="213"/>
      <c r="O150" s="213"/>
      <c r="P150" s="213"/>
      <c r="Q150" s="213"/>
      <c r="R150" s="213"/>
      <c r="S150" s="213"/>
      <c r="T150" s="214"/>
      <c r="AT150" s="215" t="s">
        <v>191</v>
      </c>
      <c r="AU150" s="215" t="s">
        <v>83</v>
      </c>
      <c r="AV150" s="13" t="s">
        <v>83</v>
      </c>
      <c r="AW150" s="13" t="s">
        <v>30</v>
      </c>
      <c r="AX150" s="13" t="s">
        <v>73</v>
      </c>
      <c r="AY150" s="215" t="s">
        <v>181</v>
      </c>
    </row>
    <row r="151" spans="1:65" s="14" customFormat="1" x14ac:dyDescent="0.2">
      <c r="B151" s="216"/>
      <c r="C151" s="217"/>
      <c r="D151" s="206" t="s">
        <v>191</v>
      </c>
      <c r="E151" s="218" t="s">
        <v>1</v>
      </c>
      <c r="F151" s="219" t="s">
        <v>193</v>
      </c>
      <c r="G151" s="217"/>
      <c r="H151" s="220">
        <v>28.8</v>
      </c>
      <c r="I151" s="221"/>
      <c r="J151" s="217"/>
      <c r="K151" s="217"/>
      <c r="L151" s="222"/>
      <c r="M151" s="223"/>
      <c r="N151" s="224"/>
      <c r="O151" s="224"/>
      <c r="P151" s="224"/>
      <c r="Q151" s="224"/>
      <c r="R151" s="224"/>
      <c r="S151" s="224"/>
      <c r="T151" s="225"/>
      <c r="AT151" s="226" t="s">
        <v>191</v>
      </c>
      <c r="AU151" s="226" t="s">
        <v>83</v>
      </c>
      <c r="AV151" s="14" t="s">
        <v>189</v>
      </c>
      <c r="AW151" s="14" t="s">
        <v>30</v>
      </c>
      <c r="AX151" s="14" t="s">
        <v>81</v>
      </c>
      <c r="AY151" s="226" t="s">
        <v>181</v>
      </c>
    </row>
    <row r="152" spans="1:65" s="2" customFormat="1" ht="76.349999999999994" customHeight="1" x14ac:dyDescent="0.2">
      <c r="A152" s="34"/>
      <c r="B152" s="35"/>
      <c r="C152" s="191" t="s">
        <v>239</v>
      </c>
      <c r="D152" s="191" t="s">
        <v>184</v>
      </c>
      <c r="E152" s="192" t="s">
        <v>621</v>
      </c>
      <c r="F152" s="193" t="s">
        <v>622</v>
      </c>
      <c r="G152" s="194" t="s">
        <v>222</v>
      </c>
      <c r="H152" s="195">
        <v>9</v>
      </c>
      <c r="I152" s="196"/>
      <c r="J152" s="197">
        <f>ROUND(I152*H152,2)</f>
        <v>0</v>
      </c>
      <c r="K152" s="193" t="s">
        <v>188</v>
      </c>
      <c r="L152" s="39"/>
      <c r="M152" s="198" t="s">
        <v>1</v>
      </c>
      <c r="N152" s="199" t="s">
        <v>38</v>
      </c>
      <c r="O152" s="71"/>
      <c r="P152" s="200">
        <f>O152*H152</f>
        <v>0</v>
      </c>
      <c r="Q152" s="200">
        <v>0</v>
      </c>
      <c r="R152" s="200">
        <f>Q152*H152</f>
        <v>0</v>
      </c>
      <c r="S152" s="200">
        <v>0</v>
      </c>
      <c r="T152" s="201">
        <f>S152*H152</f>
        <v>0</v>
      </c>
      <c r="U152" s="34"/>
      <c r="V152" s="34"/>
      <c r="W152" s="34"/>
      <c r="X152" s="34"/>
      <c r="Y152" s="34"/>
      <c r="Z152" s="34"/>
      <c r="AA152" s="34"/>
      <c r="AB152" s="34"/>
      <c r="AC152" s="34"/>
      <c r="AD152" s="34"/>
      <c r="AE152" s="34"/>
      <c r="AR152" s="202" t="s">
        <v>189</v>
      </c>
      <c r="AT152" s="202" t="s">
        <v>184</v>
      </c>
      <c r="AU152" s="202" t="s">
        <v>83</v>
      </c>
      <c r="AY152" s="17" t="s">
        <v>181</v>
      </c>
      <c r="BE152" s="203">
        <f>IF(N152="základní",J152,0)</f>
        <v>0</v>
      </c>
      <c r="BF152" s="203">
        <f>IF(N152="snížená",J152,0)</f>
        <v>0</v>
      </c>
      <c r="BG152" s="203">
        <f>IF(N152="zákl. přenesená",J152,0)</f>
        <v>0</v>
      </c>
      <c r="BH152" s="203">
        <f>IF(N152="sníž. přenesená",J152,0)</f>
        <v>0</v>
      </c>
      <c r="BI152" s="203">
        <f>IF(N152="nulová",J152,0)</f>
        <v>0</v>
      </c>
      <c r="BJ152" s="17" t="s">
        <v>81</v>
      </c>
      <c r="BK152" s="203">
        <f>ROUND(I152*H152,2)</f>
        <v>0</v>
      </c>
      <c r="BL152" s="17" t="s">
        <v>189</v>
      </c>
      <c r="BM152" s="202" t="s">
        <v>662</v>
      </c>
    </row>
    <row r="153" spans="1:65" s="13" customFormat="1" x14ac:dyDescent="0.2">
      <c r="B153" s="204"/>
      <c r="C153" s="205"/>
      <c r="D153" s="206" t="s">
        <v>191</v>
      </c>
      <c r="E153" s="207" t="s">
        <v>1</v>
      </c>
      <c r="F153" s="208" t="s">
        <v>233</v>
      </c>
      <c r="G153" s="205"/>
      <c r="H153" s="209">
        <v>9</v>
      </c>
      <c r="I153" s="210"/>
      <c r="J153" s="205"/>
      <c r="K153" s="205"/>
      <c r="L153" s="211"/>
      <c r="M153" s="212"/>
      <c r="N153" s="213"/>
      <c r="O153" s="213"/>
      <c r="P153" s="213"/>
      <c r="Q153" s="213"/>
      <c r="R153" s="213"/>
      <c r="S153" s="213"/>
      <c r="T153" s="214"/>
      <c r="AT153" s="215" t="s">
        <v>191</v>
      </c>
      <c r="AU153" s="215" t="s">
        <v>83</v>
      </c>
      <c r="AV153" s="13" t="s">
        <v>83</v>
      </c>
      <c r="AW153" s="13" t="s">
        <v>30</v>
      </c>
      <c r="AX153" s="13" t="s">
        <v>73</v>
      </c>
      <c r="AY153" s="215" t="s">
        <v>181</v>
      </c>
    </row>
    <row r="154" spans="1:65" s="14" customFormat="1" x14ac:dyDescent="0.2">
      <c r="B154" s="216"/>
      <c r="C154" s="217"/>
      <c r="D154" s="206" t="s">
        <v>191</v>
      </c>
      <c r="E154" s="218" t="s">
        <v>1</v>
      </c>
      <c r="F154" s="219" t="s">
        <v>193</v>
      </c>
      <c r="G154" s="217"/>
      <c r="H154" s="220">
        <v>9</v>
      </c>
      <c r="I154" s="221"/>
      <c r="J154" s="217"/>
      <c r="K154" s="217"/>
      <c r="L154" s="222"/>
      <c r="M154" s="223"/>
      <c r="N154" s="224"/>
      <c r="O154" s="224"/>
      <c r="P154" s="224"/>
      <c r="Q154" s="224"/>
      <c r="R154" s="224"/>
      <c r="S154" s="224"/>
      <c r="T154" s="225"/>
      <c r="AT154" s="226" t="s">
        <v>191</v>
      </c>
      <c r="AU154" s="226" t="s">
        <v>83</v>
      </c>
      <c r="AV154" s="14" t="s">
        <v>189</v>
      </c>
      <c r="AW154" s="14" t="s">
        <v>30</v>
      </c>
      <c r="AX154" s="14" t="s">
        <v>81</v>
      </c>
      <c r="AY154" s="226" t="s">
        <v>181</v>
      </c>
    </row>
    <row r="155" spans="1:65" s="2" customFormat="1" ht="90" customHeight="1" x14ac:dyDescent="0.2">
      <c r="A155" s="34"/>
      <c r="B155" s="35"/>
      <c r="C155" s="191" t="s">
        <v>244</v>
      </c>
      <c r="D155" s="191" t="s">
        <v>184</v>
      </c>
      <c r="E155" s="192" t="s">
        <v>624</v>
      </c>
      <c r="F155" s="193" t="s">
        <v>625</v>
      </c>
      <c r="G155" s="194" t="s">
        <v>222</v>
      </c>
      <c r="H155" s="195">
        <v>9</v>
      </c>
      <c r="I155" s="196"/>
      <c r="J155" s="197">
        <f>ROUND(I155*H155,2)</f>
        <v>0</v>
      </c>
      <c r="K155" s="193" t="s">
        <v>188</v>
      </c>
      <c r="L155" s="39"/>
      <c r="M155" s="198" t="s">
        <v>1</v>
      </c>
      <c r="N155" s="199" t="s">
        <v>38</v>
      </c>
      <c r="O155" s="71"/>
      <c r="P155" s="200">
        <f>O155*H155</f>
        <v>0</v>
      </c>
      <c r="Q155" s="200">
        <v>0</v>
      </c>
      <c r="R155" s="200">
        <f>Q155*H155</f>
        <v>0</v>
      </c>
      <c r="S155" s="200">
        <v>0</v>
      </c>
      <c r="T155" s="201">
        <f>S155*H155</f>
        <v>0</v>
      </c>
      <c r="U155" s="34"/>
      <c r="V155" s="34"/>
      <c r="W155" s="34"/>
      <c r="X155" s="34"/>
      <c r="Y155" s="34"/>
      <c r="Z155" s="34"/>
      <c r="AA155" s="34"/>
      <c r="AB155" s="34"/>
      <c r="AC155" s="34"/>
      <c r="AD155" s="34"/>
      <c r="AE155" s="34"/>
      <c r="AR155" s="202" t="s">
        <v>189</v>
      </c>
      <c r="AT155" s="202" t="s">
        <v>184</v>
      </c>
      <c r="AU155" s="202" t="s">
        <v>83</v>
      </c>
      <c r="AY155" s="17" t="s">
        <v>181</v>
      </c>
      <c r="BE155" s="203">
        <f>IF(N155="základní",J155,0)</f>
        <v>0</v>
      </c>
      <c r="BF155" s="203">
        <f>IF(N155="snížená",J155,0)</f>
        <v>0</v>
      </c>
      <c r="BG155" s="203">
        <f>IF(N155="zákl. přenesená",J155,0)</f>
        <v>0</v>
      </c>
      <c r="BH155" s="203">
        <f>IF(N155="sníž. přenesená",J155,0)</f>
        <v>0</v>
      </c>
      <c r="BI155" s="203">
        <f>IF(N155="nulová",J155,0)</f>
        <v>0</v>
      </c>
      <c r="BJ155" s="17" t="s">
        <v>81</v>
      </c>
      <c r="BK155" s="203">
        <f>ROUND(I155*H155,2)</f>
        <v>0</v>
      </c>
      <c r="BL155" s="17" t="s">
        <v>189</v>
      </c>
      <c r="BM155" s="202" t="s">
        <v>663</v>
      </c>
    </row>
    <row r="156" spans="1:65" s="13" customFormat="1" x14ac:dyDescent="0.2">
      <c r="B156" s="204"/>
      <c r="C156" s="205"/>
      <c r="D156" s="206" t="s">
        <v>191</v>
      </c>
      <c r="E156" s="207" t="s">
        <v>1</v>
      </c>
      <c r="F156" s="208" t="s">
        <v>233</v>
      </c>
      <c r="G156" s="205"/>
      <c r="H156" s="209">
        <v>9</v>
      </c>
      <c r="I156" s="210"/>
      <c r="J156" s="205"/>
      <c r="K156" s="205"/>
      <c r="L156" s="211"/>
      <c r="M156" s="212"/>
      <c r="N156" s="213"/>
      <c r="O156" s="213"/>
      <c r="P156" s="213"/>
      <c r="Q156" s="213"/>
      <c r="R156" s="213"/>
      <c r="S156" s="213"/>
      <c r="T156" s="214"/>
      <c r="AT156" s="215" t="s">
        <v>191</v>
      </c>
      <c r="AU156" s="215" t="s">
        <v>83</v>
      </c>
      <c r="AV156" s="13" t="s">
        <v>83</v>
      </c>
      <c r="AW156" s="13" t="s">
        <v>30</v>
      </c>
      <c r="AX156" s="13" t="s">
        <v>73</v>
      </c>
      <c r="AY156" s="215" t="s">
        <v>181</v>
      </c>
    </row>
    <row r="157" spans="1:65" s="14" customFormat="1" x14ac:dyDescent="0.2">
      <c r="B157" s="216"/>
      <c r="C157" s="217"/>
      <c r="D157" s="206" t="s">
        <v>191</v>
      </c>
      <c r="E157" s="218" t="s">
        <v>1</v>
      </c>
      <c r="F157" s="219" t="s">
        <v>193</v>
      </c>
      <c r="G157" s="217"/>
      <c r="H157" s="220">
        <v>9</v>
      </c>
      <c r="I157" s="221"/>
      <c r="J157" s="217"/>
      <c r="K157" s="217"/>
      <c r="L157" s="222"/>
      <c r="M157" s="223"/>
      <c r="N157" s="224"/>
      <c r="O157" s="224"/>
      <c r="P157" s="224"/>
      <c r="Q157" s="224"/>
      <c r="R157" s="224"/>
      <c r="S157" s="224"/>
      <c r="T157" s="225"/>
      <c r="AT157" s="226" t="s">
        <v>191</v>
      </c>
      <c r="AU157" s="226" t="s">
        <v>83</v>
      </c>
      <c r="AV157" s="14" t="s">
        <v>189</v>
      </c>
      <c r="AW157" s="14" t="s">
        <v>30</v>
      </c>
      <c r="AX157" s="14" t="s">
        <v>81</v>
      </c>
      <c r="AY157" s="226" t="s">
        <v>181</v>
      </c>
    </row>
    <row r="158" spans="1:65" s="2" customFormat="1" ht="66.75" customHeight="1" x14ac:dyDescent="0.2">
      <c r="A158" s="34"/>
      <c r="B158" s="35"/>
      <c r="C158" s="191" t="s">
        <v>249</v>
      </c>
      <c r="D158" s="191" t="s">
        <v>184</v>
      </c>
      <c r="E158" s="192" t="s">
        <v>542</v>
      </c>
      <c r="F158" s="193" t="s">
        <v>543</v>
      </c>
      <c r="G158" s="194" t="s">
        <v>196</v>
      </c>
      <c r="H158" s="195">
        <v>4.5</v>
      </c>
      <c r="I158" s="196"/>
      <c r="J158" s="197">
        <f>ROUND(I158*H158,2)</f>
        <v>0</v>
      </c>
      <c r="K158" s="193" t="s">
        <v>188</v>
      </c>
      <c r="L158" s="39"/>
      <c r="M158" s="198" t="s">
        <v>1</v>
      </c>
      <c r="N158" s="199" t="s">
        <v>38</v>
      </c>
      <c r="O158" s="71"/>
      <c r="P158" s="200">
        <f>O158*H158</f>
        <v>0</v>
      </c>
      <c r="Q158" s="200">
        <v>0</v>
      </c>
      <c r="R158" s="200">
        <f>Q158*H158</f>
        <v>0</v>
      </c>
      <c r="S158" s="200">
        <v>0</v>
      </c>
      <c r="T158" s="201">
        <f>S158*H158</f>
        <v>0</v>
      </c>
      <c r="U158" s="34"/>
      <c r="V158" s="34"/>
      <c r="W158" s="34"/>
      <c r="X158" s="34"/>
      <c r="Y158" s="34"/>
      <c r="Z158" s="34"/>
      <c r="AA158" s="34"/>
      <c r="AB158" s="34"/>
      <c r="AC158" s="34"/>
      <c r="AD158" s="34"/>
      <c r="AE158" s="34"/>
      <c r="AR158" s="202" t="s">
        <v>189</v>
      </c>
      <c r="AT158" s="202" t="s">
        <v>184</v>
      </c>
      <c r="AU158" s="202" t="s">
        <v>83</v>
      </c>
      <c r="AY158" s="17" t="s">
        <v>181</v>
      </c>
      <c r="BE158" s="203">
        <f>IF(N158="základní",J158,0)</f>
        <v>0</v>
      </c>
      <c r="BF158" s="203">
        <f>IF(N158="snížená",J158,0)</f>
        <v>0</v>
      </c>
      <c r="BG158" s="203">
        <f>IF(N158="zákl. přenesená",J158,0)</f>
        <v>0</v>
      </c>
      <c r="BH158" s="203">
        <f>IF(N158="sníž. přenesená",J158,0)</f>
        <v>0</v>
      </c>
      <c r="BI158" s="203">
        <f>IF(N158="nulová",J158,0)</f>
        <v>0</v>
      </c>
      <c r="BJ158" s="17" t="s">
        <v>81</v>
      </c>
      <c r="BK158" s="203">
        <f>ROUND(I158*H158,2)</f>
        <v>0</v>
      </c>
      <c r="BL158" s="17" t="s">
        <v>189</v>
      </c>
      <c r="BM158" s="202" t="s">
        <v>664</v>
      </c>
    </row>
    <row r="159" spans="1:65" s="13" customFormat="1" x14ac:dyDescent="0.2">
      <c r="B159" s="204"/>
      <c r="C159" s="205"/>
      <c r="D159" s="206" t="s">
        <v>191</v>
      </c>
      <c r="E159" s="207" t="s">
        <v>1</v>
      </c>
      <c r="F159" s="208" t="s">
        <v>545</v>
      </c>
      <c r="G159" s="205"/>
      <c r="H159" s="209">
        <v>4.5</v>
      </c>
      <c r="I159" s="210"/>
      <c r="J159" s="205"/>
      <c r="K159" s="205"/>
      <c r="L159" s="211"/>
      <c r="M159" s="212"/>
      <c r="N159" s="213"/>
      <c r="O159" s="213"/>
      <c r="P159" s="213"/>
      <c r="Q159" s="213"/>
      <c r="R159" s="213"/>
      <c r="S159" s="213"/>
      <c r="T159" s="214"/>
      <c r="AT159" s="215" t="s">
        <v>191</v>
      </c>
      <c r="AU159" s="215" t="s">
        <v>83</v>
      </c>
      <c r="AV159" s="13" t="s">
        <v>83</v>
      </c>
      <c r="AW159" s="13" t="s">
        <v>30</v>
      </c>
      <c r="AX159" s="13" t="s">
        <v>73</v>
      </c>
      <c r="AY159" s="215" t="s">
        <v>181</v>
      </c>
    </row>
    <row r="160" spans="1:65" s="14" customFormat="1" x14ac:dyDescent="0.2">
      <c r="B160" s="216"/>
      <c r="C160" s="217"/>
      <c r="D160" s="206" t="s">
        <v>191</v>
      </c>
      <c r="E160" s="218" t="s">
        <v>1</v>
      </c>
      <c r="F160" s="219" t="s">
        <v>193</v>
      </c>
      <c r="G160" s="217"/>
      <c r="H160" s="220">
        <v>4.5</v>
      </c>
      <c r="I160" s="221"/>
      <c r="J160" s="217"/>
      <c r="K160" s="217"/>
      <c r="L160" s="222"/>
      <c r="M160" s="223"/>
      <c r="N160" s="224"/>
      <c r="O160" s="224"/>
      <c r="P160" s="224"/>
      <c r="Q160" s="224"/>
      <c r="R160" s="224"/>
      <c r="S160" s="224"/>
      <c r="T160" s="225"/>
      <c r="AT160" s="226" t="s">
        <v>191</v>
      </c>
      <c r="AU160" s="226" t="s">
        <v>83</v>
      </c>
      <c r="AV160" s="14" t="s">
        <v>189</v>
      </c>
      <c r="AW160" s="14" t="s">
        <v>30</v>
      </c>
      <c r="AX160" s="14" t="s">
        <v>81</v>
      </c>
      <c r="AY160" s="226" t="s">
        <v>181</v>
      </c>
    </row>
    <row r="161" spans="1:65" s="2" customFormat="1" ht="21.75" customHeight="1" x14ac:dyDescent="0.2">
      <c r="A161" s="34"/>
      <c r="B161" s="35"/>
      <c r="C161" s="227" t="s">
        <v>253</v>
      </c>
      <c r="D161" s="227" t="s">
        <v>212</v>
      </c>
      <c r="E161" s="228" t="s">
        <v>546</v>
      </c>
      <c r="F161" s="229" t="s">
        <v>547</v>
      </c>
      <c r="G161" s="230" t="s">
        <v>196</v>
      </c>
      <c r="H161" s="231">
        <v>0.86399999999999999</v>
      </c>
      <c r="I161" s="232"/>
      <c r="J161" s="233">
        <f>ROUND(I161*H161,2)</f>
        <v>0</v>
      </c>
      <c r="K161" s="229" t="s">
        <v>188</v>
      </c>
      <c r="L161" s="234"/>
      <c r="M161" s="235" t="s">
        <v>1</v>
      </c>
      <c r="N161" s="236" t="s">
        <v>38</v>
      </c>
      <c r="O161" s="71"/>
      <c r="P161" s="200">
        <f>O161*H161</f>
        <v>0</v>
      </c>
      <c r="Q161" s="200">
        <v>2.234</v>
      </c>
      <c r="R161" s="200">
        <f>Q161*H161</f>
        <v>1.9301759999999999</v>
      </c>
      <c r="S161" s="200">
        <v>0</v>
      </c>
      <c r="T161" s="201">
        <f>S161*H161</f>
        <v>0</v>
      </c>
      <c r="U161" s="34"/>
      <c r="V161" s="34"/>
      <c r="W161" s="34"/>
      <c r="X161" s="34"/>
      <c r="Y161" s="34"/>
      <c r="Z161" s="34"/>
      <c r="AA161" s="34"/>
      <c r="AB161" s="34"/>
      <c r="AC161" s="34"/>
      <c r="AD161" s="34"/>
      <c r="AE161" s="34"/>
      <c r="AR161" s="202" t="s">
        <v>216</v>
      </c>
      <c r="AT161" s="202" t="s">
        <v>212</v>
      </c>
      <c r="AU161" s="202" t="s">
        <v>83</v>
      </c>
      <c r="AY161" s="17" t="s">
        <v>181</v>
      </c>
      <c r="BE161" s="203">
        <f>IF(N161="základní",J161,0)</f>
        <v>0</v>
      </c>
      <c r="BF161" s="203">
        <f>IF(N161="snížená",J161,0)</f>
        <v>0</v>
      </c>
      <c r="BG161" s="203">
        <f>IF(N161="zákl. přenesená",J161,0)</f>
        <v>0</v>
      </c>
      <c r="BH161" s="203">
        <f>IF(N161="sníž. přenesená",J161,0)</f>
        <v>0</v>
      </c>
      <c r="BI161" s="203">
        <f>IF(N161="nulová",J161,0)</f>
        <v>0</v>
      </c>
      <c r="BJ161" s="17" t="s">
        <v>81</v>
      </c>
      <c r="BK161" s="203">
        <f>ROUND(I161*H161,2)</f>
        <v>0</v>
      </c>
      <c r="BL161" s="17" t="s">
        <v>189</v>
      </c>
      <c r="BM161" s="202" t="s">
        <v>665</v>
      </c>
    </row>
    <row r="162" spans="1:65" s="13" customFormat="1" x14ac:dyDescent="0.2">
      <c r="B162" s="204"/>
      <c r="C162" s="205"/>
      <c r="D162" s="206" t="s">
        <v>191</v>
      </c>
      <c r="E162" s="207" t="s">
        <v>1</v>
      </c>
      <c r="F162" s="208" t="s">
        <v>666</v>
      </c>
      <c r="G162" s="205"/>
      <c r="H162" s="209">
        <v>0.86399999999999999</v>
      </c>
      <c r="I162" s="210"/>
      <c r="J162" s="205"/>
      <c r="K162" s="205"/>
      <c r="L162" s="211"/>
      <c r="M162" s="212"/>
      <c r="N162" s="213"/>
      <c r="O162" s="213"/>
      <c r="P162" s="213"/>
      <c r="Q162" s="213"/>
      <c r="R162" s="213"/>
      <c r="S162" s="213"/>
      <c r="T162" s="214"/>
      <c r="AT162" s="215" t="s">
        <v>191</v>
      </c>
      <c r="AU162" s="215" t="s">
        <v>83</v>
      </c>
      <c r="AV162" s="13" t="s">
        <v>83</v>
      </c>
      <c r="AW162" s="13" t="s">
        <v>30</v>
      </c>
      <c r="AX162" s="13" t="s">
        <v>73</v>
      </c>
      <c r="AY162" s="215" t="s">
        <v>181</v>
      </c>
    </row>
    <row r="163" spans="1:65" s="14" customFormat="1" x14ac:dyDescent="0.2">
      <c r="B163" s="216"/>
      <c r="C163" s="217"/>
      <c r="D163" s="206" t="s">
        <v>191</v>
      </c>
      <c r="E163" s="218" t="s">
        <v>1</v>
      </c>
      <c r="F163" s="219" t="s">
        <v>193</v>
      </c>
      <c r="G163" s="217"/>
      <c r="H163" s="220">
        <v>0.86399999999999999</v>
      </c>
      <c r="I163" s="221"/>
      <c r="J163" s="217"/>
      <c r="K163" s="217"/>
      <c r="L163" s="222"/>
      <c r="M163" s="223"/>
      <c r="N163" s="224"/>
      <c r="O163" s="224"/>
      <c r="P163" s="224"/>
      <c r="Q163" s="224"/>
      <c r="R163" s="224"/>
      <c r="S163" s="224"/>
      <c r="T163" s="225"/>
      <c r="AT163" s="226" t="s">
        <v>191</v>
      </c>
      <c r="AU163" s="226" t="s">
        <v>83</v>
      </c>
      <c r="AV163" s="14" t="s">
        <v>189</v>
      </c>
      <c r="AW163" s="14" t="s">
        <v>30</v>
      </c>
      <c r="AX163" s="14" t="s">
        <v>81</v>
      </c>
      <c r="AY163" s="226" t="s">
        <v>181</v>
      </c>
    </row>
    <row r="164" spans="1:65" s="2" customFormat="1" ht="16.5" customHeight="1" x14ac:dyDescent="0.2">
      <c r="A164" s="34"/>
      <c r="B164" s="35"/>
      <c r="C164" s="227" t="s">
        <v>258</v>
      </c>
      <c r="D164" s="227" t="s">
        <v>212</v>
      </c>
      <c r="E164" s="228" t="s">
        <v>612</v>
      </c>
      <c r="F164" s="229" t="s">
        <v>613</v>
      </c>
      <c r="G164" s="230" t="s">
        <v>227</v>
      </c>
      <c r="H164" s="231">
        <v>9</v>
      </c>
      <c r="I164" s="232"/>
      <c r="J164" s="233">
        <f>ROUND(I164*H164,2)</f>
        <v>0</v>
      </c>
      <c r="K164" s="229" t="s">
        <v>188</v>
      </c>
      <c r="L164" s="234"/>
      <c r="M164" s="235" t="s">
        <v>1</v>
      </c>
      <c r="N164" s="236" t="s">
        <v>38</v>
      </c>
      <c r="O164" s="71"/>
      <c r="P164" s="200">
        <f>O164*H164</f>
        <v>0</v>
      </c>
      <c r="Q164" s="200">
        <v>0.93100000000000005</v>
      </c>
      <c r="R164" s="200">
        <f>Q164*H164</f>
        <v>8.3790000000000013</v>
      </c>
      <c r="S164" s="200">
        <v>0</v>
      </c>
      <c r="T164" s="201">
        <f>S164*H164</f>
        <v>0</v>
      </c>
      <c r="U164" s="34"/>
      <c r="V164" s="34"/>
      <c r="W164" s="34"/>
      <c r="X164" s="34"/>
      <c r="Y164" s="34"/>
      <c r="Z164" s="34"/>
      <c r="AA164" s="34"/>
      <c r="AB164" s="34"/>
      <c r="AC164" s="34"/>
      <c r="AD164" s="34"/>
      <c r="AE164" s="34"/>
      <c r="AR164" s="202" t="s">
        <v>216</v>
      </c>
      <c r="AT164" s="202" t="s">
        <v>212</v>
      </c>
      <c r="AU164" s="202" t="s">
        <v>83</v>
      </c>
      <c r="AY164" s="17" t="s">
        <v>181</v>
      </c>
      <c r="BE164" s="203">
        <f>IF(N164="základní",J164,0)</f>
        <v>0</v>
      </c>
      <c r="BF164" s="203">
        <f>IF(N164="snížená",J164,0)</f>
        <v>0</v>
      </c>
      <c r="BG164" s="203">
        <f>IF(N164="zákl. přenesená",J164,0)</f>
        <v>0</v>
      </c>
      <c r="BH164" s="203">
        <f>IF(N164="sníž. přenesená",J164,0)</f>
        <v>0</v>
      </c>
      <c r="BI164" s="203">
        <f>IF(N164="nulová",J164,0)</f>
        <v>0</v>
      </c>
      <c r="BJ164" s="17" t="s">
        <v>81</v>
      </c>
      <c r="BK164" s="203">
        <f>ROUND(I164*H164,2)</f>
        <v>0</v>
      </c>
      <c r="BL164" s="17" t="s">
        <v>189</v>
      </c>
      <c r="BM164" s="202" t="s">
        <v>667</v>
      </c>
    </row>
    <row r="165" spans="1:65" s="13" customFormat="1" x14ac:dyDescent="0.2">
      <c r="B165" s="204"/>
      <c r="C165" s="205"/>
      <c r="D165" s="206" t="s">
        <v>191</v>
      </c>
      <c r="E165" s="207" t="s">
        <v>1</v>
      </c>
      <c r="F165" s="208" t="s">
        <v>668</v>
      </c>
      <c r="G165" s="205"/>
      <c r="H165" s="209">
        <v>9</v>
      </c>
      <c r="I165" s="210"/>
      <c r="J165" s="205"/>
      <c r="K165" s="205"/>
      <c r="L165" s="211"/>
      <c r="M165" s="212"/>
      <c r="N165" s="213"/>
      <c r="O165" s="213"/>
      <c r="P165" s="213"/>
      <c r="Q165" s="213"/>
      <c r="R165" s="213"/>
      <c r="S165" s="213"/>
      <c r="T165" s="214"/>
      <c r="AT165" s="215" t="s">
        <v>191</v>
      </c>
      <c r="AU165" s="215" t="s">
        <v>83</v>
      </c>
      <c r="AV165" s="13" t="s">
        <v>83</v>
      </c>
      <c r="AW165" s="13" t="s">
        <v>30</v>
      </c>
      <c r="AX165" s="13" t="s">
        <v>73</v>
      </c>
      <c r="AY165" s="215" t="s">
        <v>181</v>
      </c>
    </row>
    <row r="166" spans="1:65" s="14" customFormat="1" x14ac:dyDescent="0.2">
      <c r="B166" s="216"/>
      <c r="C166" s="217"/>
      <c r="D166" s="206" t="s">
        <v>191</v>
      </c>
      <c r="E166" s="218" t="s">
        <v>1</v>
      </c>
      <c r="F166" s="219" t="s">
        <v>193</v>
      </c>
      <c r="G166" s="217"/>
      <c r="H166" s="220">
        <v>9</v>
      </c>
      <c r="I166" s="221"/>
      <c r="J166" s="217"/>
      <c r="K166" s="217"/>
      <c r="L166" s="222"/>
      <c r="M166" s="223"/>
      <c r="N166" s="224"/>
      <c r="O166" s="224"/>
      <c r="P166" s="224"/>
      <c r="Q166" s="224"/>
      <c r="R166" s="224"/>
      <c r="S166" s="224"/>
      <c r="T166" s="225"/>
      <c r="AT166" s="226" t="s">
        <v>191</v>
      </c>
      <c r="AU166" s="226" t="s">
        <v>83</v>
      </c>
      <c r="AV166" s="14" t="s">
        <v>189</v>
      </c>
      <c r="AW166" s="14" t="s">
        <v>30</v>
      </c>
      <c r="AX166" s="14" t="s">
        <v>81</v>
      </c>
      <c r="AY166" s="226" t="s">
        <v>181</v>
      </c>
    </row>
    <row r="167" spans="1:65" s="12" customFormat="1" ht="25.9" customHeight="1" x14ac:dyDescent="0.2">
      <c r="B167" s="175"/>
      <c r="C167" s="176"/>
      <c r="D167" s="177" t="s">
        <v>72</v>
      </c>
      <c r="E167" s="178" t="s">
        <v>450</v>
      </c>
      <c r="F167" s="178" t="s">
        <v>451</v>
      </c>
      <c r="G167" s="176"/>
      <c r="H167" s="176"/>
      <c r="I167" s="179"/>
      <c r="J167" s="180">
        <f>BK167</f>
        <v>0</v>
      </c>
      <c r="K167" s="176"/>
      <c r="L167" s="181"/>
      <c r="M167" s="182"/>
      <c r="N167" s="183"/>
      <c r="O167" s="183"/>
      <c r="P167" s="184">
        <f>SUM(P168:P184)</f>
        <v>0</v>
      </c>
      <c r="Q167" s="183"/>
      <c r="R167" s="184">
        <f>SUM(R168:R184)</f>
        <v>0</v>
      </c>
      <c r="S167" s="183"/>
      <c r="T167" s="185">
        <f>SUM(T168:T184)</f>
        <v>0</v>
      </c>
      <c r="AR167" s="186" t="s">
        <v>189</v>
      </c>
      <c r="AT167" s="187" t="s">
        <v>72</v>
      </c>
      <c r="AU167" s="187" t="s">
        <v>73</v>
      </c>
      <c r="AY167" s="186" t="s">
        <v>181</v>
      </c>
      <c r="BK167" s="188">
        <f>SUM(BK168:BK184)</f>
        <v>0</v>
      </c>
    </row>
    <row r="168" spans="1:65" s="2" customFormat="1" ht="24.2" customHeight="1" x14ac:dyDescent="0.2">
      <c r="A168" s="34"/>
      <c r="B168" s="35"/>
      <c r="C168" s="191" t="s">
        <v>8</v>
      </c>
      <c r="D168" s="191" t="s">
        <v>184</v>
      </c>
      <c r="E168" s="192" t="s">
        <v>550</v>
      </c>
      <c r="F168" s="193" t="s">
        <v>551</v>
      </c>
      <c r="G168" s="194" t="s">
        <v>552</v>
      </c>
      <c r="H168" s="195">
        <v>1</v>
      </c>
      <c r="I168" s="196"/>
      <c r="J168" s="197">
        <f>ROUND(I168*H168,2)</f>
        <v>0</v>
      </c>
      <c r="K168" s="193" t="s">
        <v>188</v>
      </c>
      <c r="L168" s="39"/>
      <c r="M168" s="198" t="s">
        <v>1</v>
      </c>
      <c r="N168" s="199" t="s">
        <v>38</v>
      </c>
      <c r="O168" s="71"/>
      <c r="P168" s="200">
        <f>O168*H168</f>
        <v>0</v>
      </c>
      <c r="Q168" s="200">
        <v>0</v>
      </c>
      <c r="R168" s="200">
        <f>Q168*H168</f>
        <v>0</v>
      </c>
      <c r="S168" s="200">
        <v>0</v>
      </c>
      <c r="T168" s="201">
        <f>S168*H168</f>
        <v>0</v>
      </c>
      <c r="U168" s="34"/>
      <c r="V168" s="34"/>
      <c r="W168" s="34"/>
      <c r="X168" s="34"/>
      <c r="Y168" s="34"/>
      <c r="Z168" s="34"/>
      <c r="AA168" s="34"/>
      <c r="AB168" s="34"/>
      <c r="AC168" s="34"/>
      <c r="AD168" s="34"/>
      <c r="AE168" s="34"/>
      <c r="AR168" s="202" t="s">
        <v>189</v>
      </c>
      <c r="AT168" s="202" t="s">
        <v>184</v>
      </c>
      <c r="AU168" s="202" t="s">
        <v>81</v>
      </c>
      <c r="AY168" s="17" t="s">
        <v>181</v>
      </c>
      <c r="BE168" s="203">
        <f>IF(N168="základní",J168,0)</f>
        <v>0</v>
      </c>
      <c r="BF168" s="203">
        <f>IF(N168="snížená",J168,0)</f>
        <v>0</v>
      </c>
      <c r="BG168" s="203">
        <f>IF(N168="zákl. přenesená",J168,0)</f>
        <v>0</v>
      </c>
      <c r="BH168" s="203">
        <f>IF(N168="sníž. přenesená",J168,0)</f>
        <v>0</v>
      </c>
      <c r="BI168" s="203">
        <f>IF(N168="nulová",J168,0)</f>
        <v>0</v>
      </c>
      <c r="BJ168" s="17" t="s">
        <v>81</v>
      </c>
      <c r="BK168" s="203">
        <f>ROUND(I168*H168,2)</f>
        <v>0</v>
      </c>
      <c r="BL168" s="17" t="s">
        <v>189</v>
      </c>
      <c r="BM168" s="202" t="s">
        <v>669</v>
      </c>
    </row>
    <row r="169" spans="1:65" s="13" customFormat="1" x14ac:dyDescent="0.2">
      <c r="B169" s="204"/>
      <c r="C169" s="205"/>
      <c r="D169" s="206" t="s">
        <v>191</v>
      </c>
      <c r="E169" s="207" t="s">
        <v>1</v>
      </c>
      <c r="F169" s="208" t="s">
        <v>81</v>
      </c>
      <c r="G169" s="205"/>
      <c r="H169" s="209">
        <v>1</v>
      </c>
      <c r="I169" s="210"/>
      <c r="J169" s="205"/>
      <c r="K169" s="205"/>
      <c r="L169" s="211"/>
      <c r="M169" s="212"/>
      <c r="N169" s="213"/>
      <c r="O169" s="213"/>
      <c r="P169" s="213"/>
      <c r="Q169" s="213"/>
      <c r="R169" s="213"/>
      <c r="S169" s="213"/>
      <c r="T169" s="214"/>
      <c r="AT169" s="215" t="s">
        <v>191</v>
      </c>
      <c r="AU169" s="215" t="s">
        <v>81</v>
      </c>
      <c r="AV169" s="13" t="s">
        <v>83</v>
      </c>
      <c r="AW169" s="13" t="s">
        <v>30</v>
      </c>
      <c r="AX169" s="13" t="s">
        <v>73</v>
      </c>
      <c r="AY169" s="215" t="s">
        <v>181</v>
      </c>
    </row>
    <row r="170" spans="1:65" s="14" customFormat="1" x14ac:dyDescent="0.2">
      <c r="B170" s="216"/>
      <c r="C170" s="217"/>
      <c r="D170" s="206" t="s">
        <v>191</v>
      </c>
      <c r="E170" s="218" t="s">
        <v>1</v>
      </c>
      <c r="F170" s="219" t="s">
        <v>193</v>
      </c>
      <c r="G170" s="217"/>
      <c r="H170" s="220">
        <v>1</v>
      </c>
      <c r="I170" s="221"/>
      <c r="J170" s="217"/>
      <c r="K170" s="217"/>
      <c r="L170" s="222"/>
      <c r="M170" s="223"/>
      <c r="N170" s="224"/>
      <c r="O170" s="224"/>
      <c r="P170" s="224"/>
      <c r="Q170" s="224"/>
      <c r="R170" s="224"/>
      <c r="S170" s="224"/>
      <c r="T170" s="225"/>
      <c r="AT170" s="226" t="s">
        <v>191</v>
      </c>
      <c r="AU170" s="226" t="s">
        <v>81</v>
      </c>
      <c r="AV170" s="14" t="s">
        <v>189</v>
      </c>
      <c r="AW170" s="14" t="s">
        <v>30</v>
      </c>
      <c r="AX170" s="14" t="s">
        <v>81</v>
      </c>
      <c r="AY170" s="226" t="s">
        <v>181</v>
      </c>
    </row>
    <row r="171" spans="1:65" s="2" customFormat="1" ht="156.75" customHeight="1" x14ac:dyDescent="0.2">
      <c r="A171" s="34"/>
      <c r="B171" s="35"/>
      <c r="C171" s="191" t="s">
        <v>269</v>
      </c>
      <c r="D171" s="191" t="s">
        <v>184</v>
      </c>
      <c r="E171" s="192" t="s">
        <v>464</v>
      </c>
      <c r="F171" s="193" t="s">
        <v>465</v>
      </c>
      <c r="G171" s="194" t="s">
        <v>215</v>
      </c>
      <c r="H171" s="195">
        <v>36.526000000000003</v>
      </c>
      <c r="I171" s="196"/>
      <c r="J171" s="197">
        <f>ROUND(I171*H171,2)</f>
        <v>0</v>
      </c>
      <c r="K171" s="193" t="s">
        <v>188</v>
      </c>
      <c r="L171" s="39"/>
      <c r="M171" s="198" t="s">
        <v>1</v>
      </c>
      <c r="N171" s="199" t="s">
        <v>38</v>
      </c>
      <c r="O171" s="71"/>
      <c r="P171" s="200">
        <f>O171*H171</f>
        <v>0</v>
      </c>
      <c r="Q171" s="200">
        <v>0</v>
      </c>
      <c r="R171" s="200">
        <f>Q171*H171</f>
        <v>0</v>
      </c>
      <c r="S171" s="200">
        <v>0</v>
      </c>
      <c r="T171" s="201">
        <f>S171*H171</f>
        <v>0</v>
      </c>
      <c r="U171" s="34"/>
      <c r="V171" s="34"/>
      <c r="W171" s="34"/>
      <c r="X171" s="34"/>
      <c r="Y171" s="34"/>
      <c r="Z171" s="34"/>
      <c r="AA171" s="34"/>
      <c r="AB171" s="34"/>
      <c r="AC171" s="34"/>
      <c r="AD171" s="34"/>
      <c r="AE171" s="34"/>
      <c r="AR171" s="202" t="s">
        <v>455</v>
      </c>
      <c r="AT171" s="202" t="s">
        <v>184</v>
      </c>
      <c r="AU171" s="202" t="s">
        <v>81</v>
      </c>
      <c r="AY171" s="17" t="s">
        <v>181</v>
      </c>
      <c r="BE171" s="203">
        <f>IF(N171="základní",J171,0)</f>
        <v>0</v>
      </c>
      <c r="BF171" s="203">
        <f>IF(N171="snížená",J171,0)</f>
        <v>0</v>
      </c>
      <c r="BG171" s="203">
        <f>IF(N171="zákl. přenesená",J171,0)</f>
        <v>0</v>
      </c>
      <c r="BH171" s="203">
        <f>IF(N171="sníž. přenesená",J171,0)</f>
        <v>0</v>
      </c>
      <c r="BI171" s="203">
        <f>IF(N171="nulová",J171,0)</f>
        <v>0</v>
      </c>
      <c r="BJ171" s="17" t="s">
        <v>81</v>
      </c>
      <c r="BK171" s="203">
        <f>ROUND(I171*H171,2)</f>
        <v>0</v>
      </c>
      <c r="BL171" s="17" t="s">
        <v>455</v>
      </c>
      <c r="BM171" s="202" t="s">
        <v>670</v>
      </c>
    </row>
    <row r="172" spans="1:65" s="13" customFormat="1" x14ac:dyDescent="0.2">
      <c r="B172" s="204"/>
      <c r="C172" s="205"/>
      <c r="D172" s="206" t="s">
        <v>191</v>
      </c>
      <c r="E172" s="207" t="s">
        <v>1</v>
      </c>
      <c r="F172" s="208" t="s">
        <v>671</v>
      </c>
      <c r="G172" s="205"/>
      <c r="H172" s="209">
        <v>26.495999999999999</v>
      </c>
      <c r="I172" s="210"/>
      <c r="J172" s="205"/>
      <c r="K172" s="205"/>
      <c r="L172" s="211"/>
      <c r="M172" s="212"/>
      <c r="N172" s="213"/>
      <c r="O172" s="213"/>
      <c r="P172" s="213"/>
      <c r="Q172" s="213"/>
      <c r="R172" s="213"/>
      <c r="S172" s="213"/>
      <c r="T172" s="214"/>
      <c r="AT172" s="215" t="s">
        <v>191</v>
      </c>
      <c r="AU172" s="215" t="s">
        <v>81</v>
      </c>
      <c r="AV172" s="13" t="s">
        <v>83</v>
      </c>
      <c r="AW172" s="13" t="s">
        <v>30</v>
      </c>
      <c r="AX172" s="13" t="s">
        <v>73</v>
      </c>
      <c r="AY172" s="215" t="s">
        <v>181</v>
      </c>
    </row>
    <row r="173" spans="1:65" s="13" customFormat="1" x14ac:dyDescent="0.2">
      <c r="B173" s="204"/>
      <c r="C173" s="205"/>
      <c r="D173" s="206" t="s">
        <v>191</v>
      </c>
      <c r="E173" s="207" t="s">
        <v>1</v>
      </c>
      <c r="F173" s="208" t="s">
        <v>672</v>
      </c>
      <c r="G173" s="205"/>
      <c r="H173" s="209">
        <v>1.93</v>
      </c>
      <c r="I173" s="210"/>
      <c r="J173" s="205"/>
      <c r="K173" s="205"/>
      <c r="L173" s="211"/>
      <c r="M173" s="212"/>
      <c r="N173" s="213"/>
      <c r="O173" s="213"/>
      <c r="P173" s="213"/>
      <c r="Q173" s="213"/>
      <c r="R173" s="213"/>
      <c r="S173" s="213"/>
      <c r="T173" s="214"/>
      <c r="AT173" s="215" t="s">
        <v>191</v>
      </c>
      <c r="AU173" s="215" t="s">
        <v>81</v>
      </c>
      <c r="AV173" s="13" t="s">
        <v>83</v>
      </c>
      <c r="AW173" s="13" t="s">
        <v>30</v>
      </c>
      <c r="AX173" s="13" t="s">
        <v>73</v>
      </c>
      <c r="AY173" s="215" t="s">
        <v>181</v>
      </c>
    </row>
    <row r="174" spans="1:65" s="13" customFormat="1" x14ac:dyDescent="0.2">
      <c r="B174" s="204"/>
      <c r="C174" s="205"/>
      <c r="D174" s="206" t="s">
        <v>191</v>
      </c>
      <c r="E174" s="207" t="s">
        <v>1</v>
      </c>
      <c r="F174" s="208" t="s">
        <v>673</v>
      </c>
      <c r="G174" s="205"/>
      <c r="H174" s="209">
        <v>8.1</v>
      </c>
      <c r="I174" s="210"/>
      <c r="J174" s="205"/>
      <c r="K174" s="205"/>
      <c r="L174" s="211"/>
      <c r="M174" s="212"/>
      <c r="N174" s="213"/>
      <c r="O174" s="213"/>
      <c r="P174" s="213"/>
      <c r="Q174" s="213"/>
      <c r="R174" s="213"/>
      <c r="S174" s="213"/>
      <c r="T174" s="214"/>
      <c r="AT174" s="215" t="s">
        <v>191</v>
      </c>
      <c r="AU174" s="215" t="s">
        <v>81</v>
      </c>
      <c r="AV174" s="13" t="s">
        <v>83</v>
      </c>
      <c r="AW174" s="13" t="s">
        <v>30</v>
      </c>
      <c r="AX174" s="13" t="s">
        <v>73</v>
      </c>
      <c r="AY174" s="215" t="s">
        <v>181</v>
      </c>
    </row>
    <row r="175" spans="1:65" s="14" customFormat="1" x14ac:dyDescent="0.2">
      <c r="B175" s="216"/>
      <c r="C175" s="217"/>
      <c r="D175" s="206" t="s">
        <v>191</v>
      </c>
      <c r="E175" s="218" t="s">
        <v>1</v>
      </c>
      <c r="F175" s="219" t="s">
        <v>193</v>
      </c>
      <c r="G175" s="217"/>
      <c r="H175" s="220">
        <v>36.526000000000003</v>
      </c>
      <c r="I175" s="221"/>
      <c r="J175" s="217"/>
      <c r="K175" s="217"/>
      <c r="L175" s="222"/>
      <c r="M175" s="223"/>
      <c r="N175" s="224"/>
      <c r="O175" s="224"/>
      <c r="P175" s="224"/>
      <c r="Q175" s="224"/>
      <c r="R175" s="224"/>
      <c r="S175" s="224"/>
      <c r="T175" s="225"/>
      <c r="AT175" s="226" t="s">
        <v>191</v>
      </c>
      <c r="AU175" s="226" t="s">
        <v>81</v>
      </c>
      <c r="AV175" s="14" t="s">
        <v>189</v>
      </c>
      <c r="AW175" s="14" t="s">
        <v>30</v>
      </c>
      <c r="AX175" s="14" t="s">
        <v>81</v>
      </c>
      <c r="AY175" s="226" t="s">
        <v>181</v>
      </c>
    </row>
    <row r="176" spans="1:65" s="2" customFormat="1" ht="168" customHeight="1" x14ac:dyDescent="0.2">
      <c r="A176" s="34"/>
      <c r="B176" s="35"/>
      <c r="C176" s="191" t="s">
        <v>276</v>
      </c>
      <c r="D176" s="191" t="s">
        <v>184</v>
      </c>
      <c r="E176" s="192" t="s">
        <v>635</v>
      </c>
      <c r="F176" s="193" t="s">
        <v>636</v>
      </c>
      <c r="G176" s="194" t="s">
        <v>215</v>
      </c>
      <c r="H176" s="195">
        <v>8.3789999999999996</v>
      </c>
      <c r="I176" s="196"/>
      <c r="J176" s="197">
        <f>ROUND(I176*H176,2)</f>
        <v>0</v>
      </c>
      <c r="K176" s="193" t="s">
        <v>188</v>
      </c>
      <c r="L176" s="39"/>
      <c r="M176" s="198" t="s">
        <v>1</v>
      </c>
      <c r="N176" s="199" t="s">
        <v>38</v>
      </c>
      <c r="O176" s="71"/>
      <c r="P176" s="200">
        <f>O176*H176</f>
        <v>0</v>
      </c>
      <c r="Q176" s="200">
        <v>0</v>
      </c>
      <c r="R176" s="200">
        <f>Q176*H176</f>
        <v>0</v>
      </c>
      <c r="S176" s="200">
        <v>0</v>
      </c>
      <c r="T176" s="201">
        <f>S176*H176</f>
        <v>0</v>
      </c>
      <c r="U176" s="34"/>
      <c r="V176" s="34"/>
      <c r="W176" s="34"/>
      <c r="X176" s="34"/>
      <c r="Y176" s="34"/>
      <c r="Z176" s="34"/>
      <c r="AA176" s="34"/>
      <c r="AB176" s="34"/>
      <c r="AC176" s="34"/>
      <c r="AD176" s="34"/>
      <c r="AE176" s="34"/>
      <c r="AR176" s="202" t="s">
        <v>455</v>
      </c>
      <c r="AT176" s="202" t="s">
        <v>184</v>
      </c>
      <c r="AU176" s="202" t="s">
        <v>81</v>
      </c>
      <c r="AY176" s="17" t="s">
        <v>181</v>
      </c>
      <c r="BE176" s="203">
        <f>IF(N176="základní",J176,0)</f>
        <v>0</v>
      </c>
      <c r="BF176" s="203">
        <f>IF(N176="snížená",J176,0)</f>
        <v>0</v>
      </c>
      <c r="BG176" s="203">
        <f>IF(N176="zákl. přenesená",J176,0)</f>
        <v>0</v>
      </c>
      <c r="BH176" s="203">
        <f>IF(N176="sníž. přenesená",J176,0)</f>
        <v>0</v>
      </c>
      <c r="BI176" s="203">
        <f>IF(N176="nulová",J176,0)</f>
        <v>0</v>
      </c>
      <c r="BJ176" s="17" t="s">
        <v>81</v>
      </c>
      <c r="BK176" s="203">
        <f>ROUND(I176*H176,2)</f>
        <v>0</v>
      </c>
      <c r="BL176" s="17" t="s">
        <v>455</v>
      </c>
      <c r="BM176" s="202" t="s">
        <v>674</v>
      </c>
    </row>
    <row r="177" spans="1:65" s="13" customFormat="1" x14ac:dyDescent="0.2">
      <c r="B177" s="204"/>
      <c r="C177" s="205"/>
      <c r="D177" s="206" t="s">
        <v>191</v>
      </c>
      <c r="E177" s="207" t="s">
        <v>1</v>
      </c>
      <c r="F177" s="208" t="s">
        <v>675</v>
      </c>
      <c r="G177" s="205"/>
      <c r="H177" s="209">
        <v>8.3789999999999996</v>
      </c>
      <c r="I177" s="210"/>
      <c r="J177" s="205"/>
      <c r="K177" s="205"/>
      <c r="L177" s="211"/>
      <c r="M177" s="212"/>
      <c r="N177" s="213"/>
      <c r="O177" s="213"/>
      <c r="P177" s="213"/>
      <c r="Q177" s="213"/>
      <c r="R177" s="213"/>
      <c r="S177" s="213"/>
      <c r="T177" s="214"/>
      <c r="AT177" s="215" t="s">
        <v>191</v>
      </c>
      <c r="AU177" s="215" t="s">
        <v>81</v>
      </c>
      <c r="AV177" s="13" t="s">
        <v>83</v>
      </c>
      <c r="AW177" s="13" t="s">
        <v>30</v>
      </c>
      <c r="AX177" s="13" t="s">
        <v>73</v>
      </c>
      <c r="AY177" s="215" t="s">
        <v>181</v>
      </c>
    </row>
    <row r="178" spans="1:65" s="14" customFormat="1" x14ac:dyDescent="0.2">
      <c r="B178" s="216"/>
      <c r="C178" s="217"/>
      <c r="D178" s="206" t="s">
        <v>191</v>
      </c>
      <c r="E178" s="218" t="s">
        <v>1</v>
      </c>
      <c r="F178" s="219" t="s">
        <v>193</v>
      </c>
      <c r="G178" s="217"/>
      <c r="H178" s="220">
        <v>8.3789999999999996</v>
      </c>
      <c r="I178" s="221"/>
      <c r="J178" s="217"/>
      <c r="K178" s="217"/>
      <c r="L178" s="222"/>
      <c r="M178" s="223"/>
      <c r="N178" s="224"/>
      <c r="O178" s="224"/>
      <c r="P178" s="224"/>
      <c r="Q178" s="224"/>
      <c r="R178" s="224"/>
      <c r="S178" s="224"/>
      <c r="T178" s="225"/>
      <c r="AT178" s="226" t="s">
        <v>191</v>
      </c>
      <c r="AU178" s="226" t="s">
        <v>81</v>
      </c>
      <c r="AV178" s="14" t="s">
        <v>189</v>
      </c>
      <c r="AW178" s="14" t="s">
        <v>30</v>
      </c>
      <c r="AX178" s="14" t="s">
        <v>81</v>
      </c>
      <c r="AY178" s="226" t="s">
        <v>181</v>
      </c>
    </row>
    <row r="179" spans="1:65" s="2" customFormat="1" ht="90" customHeight="1" x14ac:dyDescent="0.2">
      <c r="A179" s="34"/>
      <c r="B179" s="35"/>
      <c r="C179" s="191" t="s">
        <v>282</v>
      </c>
      <c r="D179" s="191" t="s">
        <v>184</v>
      </c>
      <c r="E179" s="192" t="s">
        <v>676</v>
      </c>
      <c r="F179" s="193" t="s">
        <v>677</v>
      </c>
      <c r="G179" s="194" t="s">
        <v>215</v>
      </c>
      <c r="H179" s="195">
        <v>8.1</v>
      </c>
      <c r="I179" s="196"/>
      <c r="J179" s="197">
        <f>ROUND(I179*H179,2)</f>
        <v>0</v>
      </c>
      <c r="K179" s="193" t="s">
        <v>188</v>
      </c>
      <c r="L179" s="39"/>
      <c r="M179" s="198" t="s">
        <v>1</v>
      </c>
      <c r="N179" s="199" t="s">
        <v>38</v>
      </c>
      <c r="O179" s="71"/>
      <c r="P179" s="200">
        <f>O179*H179</f>
        <v>0</v>
      </c>
      <c r="Q179" s="200">
        <v>0</v>
      </c>
      <c r="R179" s="200">
        <f>Q179*H179</f>
        <v>0</v>
      </c>
      <c r="S179" s="200">
        <v>0</v>
      </c>
      <c r="T179" s="201">
        <f>S179*H179</f>
        <v>0</v>
      </c>
      <c r="U179" s="34"/>
      <c r="V179" s="34"/>
      <c r="W179" s="34"/>
      <c r="X179" s="34"/>
      <c r="Y179" s="34"/>
      <c r="Z179" s="34"/>
      <c r="AA179" s="34"/>
      <c r="AB179" s="34"/>
      <c r="AC179" s="34"/>
      <c r="AD179" s="34"/>
      <c r="AE179" s="34"/>
      <c r="AR179" s="202" t="s">
        <v>455</v>
      </c>
      <c r="AT179" s="202" t="s">
        <v>184</v>
      </c>
      <c r="AU179" s="202" t="s">
        <v>81</v>
      </c>
      <c r="AY179" s="17" t="s">
        <v>181</v>
      </c>
      <c r="BE179" s="203">
        <f>IF(N179="základní",J179,0)</f>
        <v>0</v>
      </c>
      <c r="BF179" s="203">
        <f>IF(N179="snížená",J179,0)</f>
        <v>0</v>
      </c>
      <c r="BG179" s="203">
        <f>IF(N179="zákl. přenesená",J179,0)</f>
        <v>0</v>
      </c>
      <c r="BH179" s="203">
        <f>IF(N179="sníž. přenesená",J179,0)</f>
        <v>0</v>
      </c>
      <c r="BI179" s="203">
        <f>IF(N179="nulová",J179,0)</f>
        <v>0</v>
      </c>
      <c r="BJ179" s="17" t="s">
        <v>81</v>
      </c>
      <c r="BK179" s="203">
        <f>ROUND(I179*H179,2)</f>
        <v>0</v>
      </c>
      <c r="BL179" s="17" t="s">
        <v>455</v>
      </c>
      <c r="BM179" s="202" t="s">
        <v>678</v>
      </c>
    </row>
    <row r="180" spans="1:65" s="13" customFormat="1" x14ac:dyDescent="0.2">
      <c r="B180" s="204"/>
      <c r="C180" s="205"/>
      <c r="D180" s="206" t="s">
        <v>191</v>
      </c>
      <c r="E180" s="207" t="s">
        <v>1</v>
      </c>
      <c r="F180" s="208" t="s">
        <v>679</v>
      </c>
      <c r="G180" s="205"/>
      <c r="H180" s="209">
        <v>8.1</v>
      </c>
      <c r="I180" s="210"/>
      <c r="J180" s="205"/>
      <c r="K180" s="205"/>
      <c r="L180" s="211"/>
      <c r="M180" s="212"/>
      <c r="N180" s="213"/>
      <c r="O180" s="213"/>
      <c r="P180" s="213"/>
      <c r="Q180" s="213"/>
      <c r="R180" s="213"/>
      <c r="S180" s="213"/>
      <c r="T180" s="214"/>
      <c r="AT180" s="215" t="s">
        <v>191</v>
      </c>
      <c r="AU180" s="215" t="s">
        <v>81</v>
      </c>
      <c r="AV180" s="13" t="s">
        <v>83</v>
      </c>
      <c r="AW180" s="13" t="s">
        <v>30</v>
      </c>
      <c r="AX180" s="13" t="s">
        <v>73</v>
      </c>
      <c r="AY180" s="215" t="s">
        <v>181</v>
      </c>
    </row>
    <row r="181" spans="1:65" s="14" customFormat="1" x14ac:dyDescent="0.2">
      <c r="B181" s="216"/>
      <c r="C181" s="217"/>
      <c r="D181" s="206" t="s">
        <v>191</v>
      </c>
      <c r="E181" s="218" t="s">
        <v>1</v>
      </c>
      <c r="F181" s="219" t="s">
        <v>193</v>
      </c>
      <c r="G181" s="217"/>
      <c r="H181" s="220">
        <v>8.1</v>
      </c>
      <c r="I181" s="221"/>
      <c r="J181" s="217"/>
      <c r="K181" s="217"/>
      <c r="L181" s="222"/>
      <c r="M181" s="223"/>
      <c r="N181" s="224"/>
      <c r="O181" s="224"/>
      <c r="P181" s="224"/>
      <c r="Q181" s="224"/>
      <c r="R181" s="224"/>
      <c r="S181" s="224"/>
      <c r="T181" s="225"/>
      <c r="AT181" s="226" t="s">
        <v>191</v>
      </c>
      <c r="AU181" s="226" t="s">
        <v>81</v>
      </c>
      <c r="AV181" s="14" t="s">
        <v>189</v>
      </c>
      <c r="AW181" s="14" t="s">
        <v>30</v>
      </c>
      <c r="AX181" s="14" t="s">
        <v>81</v>
      </c>
      <c r="AY181" s="226" t="s">
        <v>181</v>
      </c>
    </row>
    <row r="182" spans="1:65" s="2" customFormat="1" ht="90" customHeight="1" x14ac:dyDescent="0.2">
      <c r="A182" s="34"/>
      <c r="B182" s="35"/>
      <c r="C182" s="191" t="s">
        <v>288</v>
      </c>
      <c r="D182" s="191" t="s">
        <v>184</v>
      </c>
      <c r="E182" s="192" t="s">
        <v>575</v>
      </c>
      <c r="F182" s="193" t="s">
        <v>576</v>
      </c>
      <c r="G182" s="194" t="s">
        <v>215</v>
      </c>
      <c r="H182" s="195">
        <v>13.247999999999999</v>
      </c>
      <c r="I182" s="196"/>
      <c r="J182" s="197">
        <f>ROUND(I182*H182,2)</f>
        <v>0</v>
      </c>
      <c r="K182" s="193" t="s">
        <v>188</v>
      </c>
      <c r="L182" s="39"/>
      <c r="M182" s="198" t="s">
        <v>1</v>
      </c>
      <c r="N182" s="199" t="s">
        <v>38</v>
      </c>
      <c r="O182" s="71"/>
      <c r="P182" s="200">
        <f>O182*H182</f>
        <v>0</v>
      </c>
      <c r="Q182" s="200">
        <v>0</v>
      </c>
      <c r="R182" s="200">
        <f>Q182*H182</f>
        <v>0</v>
      </c>
      <c r="S182" s="200">
        <v>0</v>
      </c>
      <c r="T182" s="201">
        <f>S182*H182</f>
        <v>0</v>
      </c>
      <c r="U182" s="34"/>
      <c r="V182" s="34"/>
      <c r="W182" s="34"/>
      <c r="X182" s="34"/>
      <c r="Y182" s="34"/>
      <c r="Z182" s="34"/>
      <c r="AA182" s="34"/>
      <c r="AB182" s="34"/>
      <c r="AC182" s="34"/>
      <c r="AD182" s="34"/>
      <c r="AE182" s="34"/>
      <c r="AR182" s="202" t="s">
        <v>455</v>
      </c>
      <c r="AT182" s="202" t="s">
        <v>184</v>
      </c>
      <c r="AU182" s="202" t="s">
        <v>81</v>
      </c>
      <c r="AY182" s="17" t="s">
        <v>181</v>
      </c>
      <c r="BE182" s="203">
        <f>IF(N182="základní",J182,0)</f>
        <v>0</v>
      </c>
      <c r="BF182" s="203">
        <f>IF(N182="snížená",J182,0)</f>
        <v>0</v>
      </c>
      <c r="BG182" s="203">
        <f>IF(N182="zákl. přenesená",J182,0)</f>
        <v>0</v>
      </c>
      <c r="BH182" s="203">
        <f>IF(N182="sníž. přenesená",J182,0)</f>
        <v>0</v>
      </c>
      <c r="BI182" s="203">
        <f>IF(N182="nulová",J182,0)</f>
        <v>0</v>
      </c>
      <c r="BJ182" s="17" t="s">
        <v>81</v>
      </c>
      <c r="BK182" s="203">
        <f>ROUND(I182*H182,2)</f>
        <v>0</v>
      </c>
      <c r="BL182" s="17" t="s">
        <v>455</v>
      </c>
      <c r="BM182" s="202" t="s">
        <v>680</v>
      </c>
    </row>
    <row r="183" spans="1:65" s="13" customFormat="1" x14ac:dyDescent="0.2">
      <c r="B183" s="204"/>
      <c r="C183" s="205"/>
      <c r="D183" s="206" t="s">
        <v>191</v>
      </c>
      <c r="E183" s="207" t="s">
        <v>1</v>
      </c>
      <c r="F183" s="208" t="s">
        <v>681</v>
      </c>
      <c r="G183" s="205"/>
      <c r="H183" s="209">
        <v>13.247999999999999</v>
      </c>
      <c r="I183" s="210"/>
      <c r="J183" s="205"/>
      <c r="K183" s="205"/>
      <c r="L183" s="211"/>
      <c r="M183" s="212"/>
      <c r="N183" s="213"/>
      <c r="O183" s="213"/>
      <c r="P183" s="213"/>
      <c r="Q183" s="213"/>
      <c r="R183" s="213"/>
      <c r="S183" s="213"/>
      <c r="T183" s="214"/>
      <c r="AT183" s="215" t="s">
        <v>191</v>
      </c>
      <c r="AU183" s="215" t="s">
        <v>81</v>
      </c>
      <c r="AV183" s="13" t="s">
        <v>83</v>
      </c>
      <c r="AW183" s="13" t="s">
        <v>30</v>
      </c>
      <c r="AX183" s="13" t="s">
        <v>73</v>
      </c>
      <c r="AY183" s="215" t="s">
        <v>181</v>
      </c>
    </row>
    <row r="184" spans="1:65" s="14" customFormat="1" x14ac:dyDescent="0.2">
      <c r="B184" s="216"/>
      <c r="C184" s="217"/>
      <c r="D184" s="206" t="s">
        <v>191</v>
      </c>
      <c r="E184" s="218" t="s">
        <v>1</v>
      </c>
      <c r="F184" s="219" t="s">
        <v>193</v>
      </c>
      <c r="G184" s="217"/>
      <c r="H184" s="220">
        <v>13.247999999999999</v>
      </c>
      <c r="I184" s="221"/>
      <c r="J184" s="217"/>
      <c r="K184" s="217"/>
      <c r="L184" s="222"/>
      <c r="M184" s="247"/>
      <c r="N184" s="248"/>
      <c r="O184" s="248"/>
      <c r="P184" s="248"/>
      <c r="Q184" s="248"/>
      <c r="R184" s="248"/>
      <c r="S184" s="248"/>
      <c r="T184" s="249"/>
      <c r="AT184" s="226" t="s">
        <v>191</v>
      </c>
      <c r="AU184" s="226" t="s">
        <v>81</v>
      </c>
      <c r="AV184" s="14" t="s">
        <v>189</v>
      </c>
      <c r="AW184" s="14" t="s">
        <v>30</v>
      </c>
      <c r="AX184" s="14" t="s">
        <v>81</v>
      </c>
      <c r="AY184" s="226" t="s">
        <v>181</v>
      </c>
    </row>
    <row r="185" spans="1:65" s="2" customFormat="1" ht="6.95" customHeight="1" x14ac:dyDescent="0.2">
      <c r="A185" s="34"/>
      <c r="B185" s="54"/>
      <c r="C185" s="55"/>
      <c r="D185" s="55"/>
      <c r="E185" s="55"/>
      <c r="F185" s="55"/>
      <c r="G185" s="55"/>
      <c r="H185" s="55"/>
      <c r="I185" s="55"/>
      <c r="J185" s="55"/>
      <c r="K185" s="55"/>
      <c r="L185" s="39"/>
      <c r="M185" s="34"/>
      <c r="O185" s="34"/>
      <c r="P185" s="34"/>
      <c r="Q185" s="34"/>
      <c r="R185" s="34"/>
      <c r="S185" s="34"/>
      <c r="T185" s="34"/>
      <c r="U185" s="34"/>
      <c r="V185" s="34"/>
      <c r="W185" s="34"/>
      <c r="X185" s="34"/>
      <c r="Y185" s="34"/>
      <c r="Z185" s="34"/>
      <c r="AA185" s="34"/>
      <c r="AB185" s="34"/>
      <c r="AC185" s="34"/>
      <c r="AD185" s="34"/>
      <c r="AE185" s="34"/>
    </row>
  </sheetData>
  <sheetProtection algorithmName="SHA-512" hashValue="UA8FMWQ1voJGyCi942tHholiPBXIuehNdcVJVhhdrj1oo9Lxf3G1G3Z8Hd8f5jW5TavAGJVJZdwHlxVKqmq12g==" saltValue="7McAlVSpQIdoto5ZasKm1A==" spinCount="100000" sheet="1" objects="1" scenarios="1" formatColumns="0" formatRows="0" autoFilter="0"/>
  <autoFilter ref="C122:K184" xr:uid="{00000000-0009-0000-0000-000005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171"/>
  <sheetViews>
    <sheetView showGridLines="0" topLeftCell="A124"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95"/>
      <c r="M2" s="295"/>
      <c r="N2" s="295"/>
      <c r="O2" s="295"/>
      <c r="P2" s="295"/>
      <c r="Q2" s="295"/>
      <c r="R2" s="295"/>
      <c r="S2" s="295"/>
      <c r="T2" s="295"/>
      <c r="U2" s="295"/>
      <c r="V2" s="295"/>
      <c r="AT2" s="17" t="s">
        <v>102</v>
      </c>
    </row>
    <row r="3" spans="1:46" s="1" customFormat="1" ht="6.95" customHeight="1" x14ac:dyDescent="0.2">
      <c r="B3" s="115"/>
      <c r="C3" s="116"/>
      <c r="D3" s="116"/>
      <c r="E3" s="116"/>
      <c r="F3" s="116"/>
      <c r="G3" s="116"/>
      <c r="H3" s="116"/>
      <c r="I3" s="116"/>
      <c r="J3" s="116"/>
      <c r="K3" s="116"/>
      <c r="L3" s="20"/>
      <c r="AT3" s="17" t="s">
        <v>83</v>
      </c>
    </row>
    <row r="4" spans="1:46" s="1" customFormat="1" ht="24.95" customHeight="1" x14ac:dyDescent="0.2">
      <c r="B4" s="20"/>
      <c r="D4" s="117" t="s">
        <v>155</v>
      </c>
      <c r="L4" s="20"/>
      <c r="M4" s="118" t="s">
        <v>10</v>
      </c>
      <c r="AT4" s="17" t="s">
        <v>4</v>
      </c>
    </row>
    <row r="5" spans="1:46" s="1" customFormat="1" ht="6.95" customHeight="1" x14ac:dyDescent="0.2">
      <c r="B5" s="20"/>
      <c r="L5" s="20"/>
    </row>
    <row r="6" spans="1:46" s="1" customFormat="1" ht="12" customHeight="1" x14ac:dyDescent="0.2">
      <c r="B6" s="20"/>
      <c r="D6" s="119" t="s">
        <v>16</v>
      </c>
      <c r="L6" s="20"/>
    </row>
    <row r="7" spans="1:46" s="1" customFormat="1" ht="16.5" customHeight="1" x14ac:dyDescent="0.2">
      <c r="B7" s="20"/>
      <c r="E7" s="311" t="str">
        <f>'Rekapitulace stavby'!K6</f>
        <v>16 -Oprava trati v úseku Praha Smíchov - Beroun Závodí</v>
      </c>
      <c r="F7" s="312"/>
      <c r="G7" s="312"/>
      <c r="H7" s="312"/>
      <c r="L7" s="20"/>
    </row>
    <row r="8" spans="1:46" s="1" customFormat="1" ht="12" customHeight="1" x14ac:dyDescent="0.2">
      <c r="B8" s="20"/>
      <c r="D8" s="119" t="s">
        <v>156</v>
      </c>
      <c r="L8" s="20"/>
    </row>
    <row r="9" spans="1:46" s="2" customFormat="1" ht="16.5" customHeight="1" x14ac:dyDescent="0.2">
      <c r="A9" s="34"/>
      <c r="B9" s="39"/>
      <c r="C9" s="34"/>
      <c r="D9" s="34"/>
      <c r="E9" s="311" t="s">
        <v>485</v>
      </c>
      <c r="F9" s="314"/>
      <c r="G9" s="314"/>
      <c r="H9" s="314"/>
      <c r="I9" s="34"/>
      <c r="J9" s="34"/>
      <c r="K9" s="34"/>
      <c r="L9" s="51"/>
      <c r="S9" s="34"/>
      <c r="T9" s="34"/>
      <c r="U9" s="34"/>
      <c r="V9" s="34"/>
      <c r="W9" s="34"/>
      <c r="X9" s="34"/>
      <c r="Y9" s="34"/>
      <c r="Z9" s="34"/>
      <c r="AA9" s="34"/>
      <c r="AB9" s="34"/>
      <c r="AC9" s="34"/>
      <c r="AD9" s="34"/>
      <c r="AE9" s="34"/>
    </row>
    <row r="10" spans="1:46" s="2" customFormat="1" ht="12" customHeight="1" x14ac:dyDescent="0.2">
      <c r="A10" s="34"/>
      <c r="B10" s="39"/>
      <c r="C10" s="34"/>
      <c r="D10" s="119" t="s">
        <v>486</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x14ac:dyDescent="0.2">
      <c r="A11" s="34"/>
      <c r="B11" s="39"/>
      <c r="C11" s="34"/>
      <c r="D11" s="34"/>
      <c r="E11" s="313" t="s">
        <v>682</v>
      </c>
      <c r="F11" s="314"/>
      <c r="G11" s="314"/>
      <c r="H11" s="314"/>
      <c r="I11" s="34"/>
      <c r="J11" s="34"/>
      <c r="K11" s="34"/>
      <c r="L11" s="51"/>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x14ac:dyDescent="0.2">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x14ac:dyDescent="0.2">
      <c r="A14" s="34"/>
      <c r="B14" s="39"/>
      <c r="C14" s="34"/>
      <c r="D14" s="119" t="s">
        <v>20</v>
      </c>
      <c r="E14" s="34"/>
      <c r="F14" s="110" t="s">
        <v>21</v>
      </c>
      <c r="G14" s="34"/>
      <c r="H14" s="34"/>
      <c r="I14" s="119" t="s">
        <v>22</v>
      </c>
      <c r="J14" s="120" t="str">
        <f>'Rekapitulace stavby'!AN8</f>
        <v>4. 4. 2022</v>
      </c>
      <c r="K14" s="34"/>
      <c r="L14" s="51"/>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x14ac:dyDescent="0.2">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customHeight="1" x14ac:dyDescent="0.2">
      <c r="A17" s="34"/>
      <c r="B17" s="39"/>
      <c r="C17" s="34"/>
      <c r="D17" s="34"/>
      <c r="E17" s="110" t="str">
        <f>IF('Rekapitulace stavby'!E11="","",'Rekapitulace stavby'!E11)</f>
        <v xml:space="preserve"> </v>
      </c>
      <c r="F17" s="34"/>
      <c r="G17" s="34"/>
      <c r="H17" s="34"/>
      <c r="I17" s="119" t="s">
        <v>26</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x14ac:dyDescent="0.2">
      <c r="A19" s="34"/>
      <c r="B19" s="39"/>
      <c r="C19" s="34"/>
      <c r="D19" s="119" t="s">
        <v>27</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x14ac:dyDescent="0.2">
      <c r="A20" s="34"/>
      <c r="B20" s="39"/>
      <c r="C20" s="34"/>
      <c r="D20" s="34"/>
      <c r="E20" s="315" t="str">
        <f>'Rekapitulace stavby'!E14</f>
        <v>Vyplň údaj</v>
      </c>
      <c r="F20" s="316"/>
      <c r="G20" s="316"/>
      <c r="H20" s="316"/>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x14ac:dyDescent="0.2">
      <c r="A22" s="34"/>
      <c r="B22" s="39"/>
      <c r="C22" s="34"/>
      <c r="D22" s="119" t="s">
        <v>29</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x14ac:dyDescent="0.2">
      <c r="A23" s="34"/>
      <c r="B23" s="39"/>
      <c r="C23" s="34"/>
      <c r="D23" s="34"/>
      <c r="E23" s="110" t="str">
        <f>IF('Rekapitulace stavby'!E17="","",'Rekapitulace stavby'!E17)</f>
        <v xml:space="preserve"> </v>
      </c>
      <c r="F23" s="34"/>
      <c r="G23" s="34"/>
      <c r="H23" s="34"/>
      <c r="I23" s="119" t="s">
        <v>26</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x14ac:dyDescent="0.2">
      <c r="A25" s="34"/>
      <c r="B25" s="39"/>
      <c r="C25" s="34"/>
      <c r="D25" s="119" t="s">
        <v>31</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x14ac:dyDescent="0.2">
      <c r="A26" s="34"/>
      <c r="B26" s="39"/>
      <c r="C26" s="34"/>
      <c r="D26" s="34"/>
      <c r="E26" s="110" t="str">
        <f>IF('Rekapitulace stavby'!E20="","",'Rekapitulace stavby'!E20)</f>
        <v xml:space="preserve"> </v>
      </c>
      <c r="F26" s="34"/>
      <c r="G26" s="34"/>
      <c r="H26" s="34"/>
      <c r="I26" s="119" t="s">
        <v>26</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x14ac:dyDescent="0.2">
      <c r="A28" s="34"/>
      <c r="B28" s="39"/>
      <c r="C28" s="34"/>
      <c r="D28" s="119" t="s">
        <v>32</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x14ac:dyDescent="0.2">
      <c r="A29" s="121"/>
      <c r="B29" s="122"/>
      <c r="C29" s="121"/>
      <c r="D29" s="121"/>
      <c r="E29" s="317" t="s">
        <v>1</v>
      </c>
      <c r="F29" s="317"/>
      <c r="G29" s="317"/>
      <c r="H29" s="317"/>
      <c r="I29" s="121"/>
      <c r="J29" s="121"/>
      <c r="K29" s="121"/>
      <c r="L29" s="123"/>
      <c r="S29" s="121"/>
      <c r="T29" s="121"/>
      <c r="U29" s="121"/>
      <c r="V29" s="121"/>
      <c r="W29" s="121"/>
      <c r="X29" s="121"/>
      <c r="Y29" s="121"/>
      <c r="Z29" s="121"/>
      <c r="AA29" s="121"/>
      <c r="AB29" s="121"/>
      <c r="AC29" s="121"/>
      <c r="AD29" s="121"/>
      <c r="AE29" s="121"/>
    </row>
    <row r="30" spans="1:31" s="2" customFormat="1" ht="6.95" customHeight="1" x14ac:dyDescent="0.2">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x14ac:dyDescent="0.2">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x14ac:dyDescent="0.2">
      <c r="A32" s="34"/>
      <c r="B32" s="39"/>
      <c r="C32" s="34"/>
      <c r="D32" s="125" t="s">
        <v>33</v>
      </c>
      <c r="E32" s="34"/>
      <c r="F32" s="34"/>
      <c r="G32" s="34"/>
      <c r="H32" s="34"/>
      <c r="I32" s="34"/>
      <c r="J32" s="126">
        <f>ROUND(J123, 2)</f>
        <v>0</v>
      </c>
      <c r="K32" s="34"/>
      <c r="L32" s="51"/>
      <c r="S32" s="34"/>
      <c r="T32" s="34"/>
      <c r="U32" s="34"/>
      <c r="V32" s="34"/>
      <c r="W32" s="34"/>
      <c r="X32" s="34"/>
      <c r="Y32" s="34"/>
      <c r="Z32" s="34"/>
      <c r="AA32" s="34"/>
      <c r="AB32" s="34"/>
      <c r="AC32" s="34"/>
      <c r="AD32" s="34"/>
      <c r="AE32" s="34"/>
    </row>
    <row r="33" spans="1:31" s="2" customFormat="1" ht="6.95" customHeight="1" x14ac:dyDescent="0.2">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7" t="s">
        <v>35</v>
      </c>
      <c r="G34" s="34"/>
      <c r="H34" s="34"/>
      <c r="I34" s="127" t="s">
        <v>34</v>
      </c>
      <c r="J34" s="127" t="s">
        <v>36</v>
      </c>
      <c r="K34" s="34"/>
      <c r="L34" s="51"/>
      <c r="S34" s="34"/>
      <c r="T34" s="34"/>
      <c r="U34" s="34"/>
      <c r="V34" s="34"/>
      <c r="W34" s="34"/>
      <c r="X34" s="34"/>
      <c r="Y34" s="34"/>
      <c r="Z34" s="34"/>
      <c r="AA34" s="34"/>
      <c r="AB34" s="34"/>
      <c r="AC34" s="34"/>
      <c r="AD34" s="34"/>
      <c r="AE34" s="34"/>
    </row>
    <row r="35" spans="1:31" s="2" customFormat="1" ht="14.45" customHeight="1" x14ac:dyDescent="0.2">
      <c r="A35" s="34"/>
      <c r="B35" s="39"/>
      <c r="C35" s="34"/>
      <c r="D35" s="128" t="s">
        <v>37</v>
      </c>
      <c r="E35" s="119" t="s">
        <v>38</v>
      </c>
      <c r="F35" s="129">
        <f>ROUND((SUM(BE123:BE170)),  2)</f>
        <v>0</v>
      </c>
      <c r="G35" s="34"/>
      <c r="H35" s="34"/>
      <c r="I35" s="130">
        <v>0.21</v>
      </c>
      <c r="J35" s="129">
        <f>ROUND(((SUM(BE123:BE170))*I35),  2)</f>
        <v>0</v>
      </c>
      <c r="K35" s="34"/>
      <c r="L35" s="51"/>
      <c r="S35" s="34"/>
      <c r="T35" s="34"/>
      <c r="U35" s="34"/>
      <c r="V35" s="34"/>
      <c r="W35" s="34"/>
      <c r="X35" s="34"/>
      <c r="Y35" s="34"/>
      <c r="Z35" s="34"/>
      <c r="AA35" s="34"/>
      <c r="AB35" s="34"/>
      <c r="AC35" s="34"/>
      <c r="AD35" s="34"/>
      <c r="AE35" s="34"/>
    </row>
    <row r="36" spans="1:31" s="2" customFormat="1" ht="14.45" customHeight="1" x14ac:dyDescent="0.2">
      <c r="A36" s="34"/>
      <c r="B36" s="39"/>
      <c r="C36" s="34"/>
      <c r="D36" s="34"/>
      <c r="E36" s="119" t="s">
        <v>39</v>
      </c>
      <c r="F36" s="129">
        <f>ROUND((SUM(BF123:BF170)),  2)</f>
        <v>0</v>
      </c>
      <c r="G36" s="34"/>
      <c r="H36" s="34"/>
      <c r="I36" s="130">
        <v>0.15</v>
      </c>
      <c r="J36" s="129">
        <f>ROUND(((SUM(BF123:BF170))*I36),  2)</f>
        <v>0</v>
      </c>
      <c r="K36" s="34"/>
      <c r="L36" s="51"/>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9" t="s">
        <v>40</v>
      </c>
      <c r="F37" s="129">
        <f>ROUND((SUM(BG123:BG170)),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9" t="s">
        <v>41</v>
      </c>
      <c r="F38" s="129">
        <f>ROUND((SUM(BH123:BH170)),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9" t="s">
        <v>42</v>
      </c>
      <c r="F39" s="129">
        <f>ROUND((SUM(BI123:BI170)),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x14ac:dyDescent="0.2">
      <c r="A41" s="34"/>
      <c r="B41" s="39"/>
      <c r="C41" s="131"/>
      <c r="D41" s="132" t="s">
        <v>43</v>
      </c>
      <c r="E41" s="133"/>
      <c r="F41" s="133"/>
      <c r="G41" s="134" t="s">
        <v>44</v>
      </c>
      <c r="H41" s="135" t="s">
        <v>45</v>
      </c>
      <c r="I41" s="133"/>
      <c r="J41" s="136">
        <f>SUM(J32:J39)</f>
        <v>0</v>
      </c>
      <c r="K41" s="137"/>
      <c r="L41" s="51"/>
      <c r="S41" s="34"/>
      <c r="T41" s="34"/>
      <c r="U41" s="34"/>
      <c r="V41" s="34"/>
      <c r="W41" s="34"/>
      <c r="X41" s="34"/>
      <c r="Y41" s="34"/>
      <c r="Z41" s="34"/>
      <c r="AA41" s="34"/>
      <c r="AB41" s="34"/>
      <c r="AC41" s="34"/>
      <c r="AD41" s="34"/>
      <c r="AE41" s="34"/>
    </row>
    <row r="42" spans="1:31" s="2" customFormat="1" ht="14.45" customHeight="1" x14ac:dyDescent="0.2">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51"/>
      <c r="D50" s="138" t="s">
        <v>46</v>
      </c>
      <c r="E50" s="139"/>
      <c r="F50" s="139"/>
      <c r="G50" s="138" t="s">
        <v>47</v>
      </c>
      <c r="H50" s="139"/>
      <c r="I50" s="139"/>
      <c r="J50" s="139"/>
      <c r="K50" s="139"/>
      <c r="L50" s="51"/>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34"/>
      <c r="B61" s="39"/>
      <c r="C61" s="34"/>
      <c r="D61" s="140" t="s">
        <v>48</v>
      </c>
      <c r="E61" s="141"/>
      <c r="F61" s="142" t="s">
        <v>49</v>
      </c>
      <c r="G61" s="140" t="s">
        <v>48</v>
      </c>
      <c r="H61" s="141"/>
      <c r="I61" s="141"/>
      <c r="J61" s="143" t="s">
        <v>49</v>
      </c>
      <c r="K61" s="141"/>
      <c r="L61" s="51"/>
      <c r="S61" s="34"/>
      <c r="T61" s="34"/>
      <c r="U61" s="34"/>
      <c r="V61" s="34"/>
      <c r="W61" s="34"/>
      <c r="X61" s="34"/>
      <c r="Y61" s="34"/>
      <c r="Z61" s="34"/>
      <c r="AA61" s="34"/>
      <c r="AB61" s="34"/>
      <c r="AC61" s="34"/>
      <c r="AD61" s="34"/>
      <c r="AE61" s="34"/>
    </row>
    <row r="62" spans="1:31" x14ac:dyDescent="0.2">
      <c r="B62" s="20"/>
      <c r="L62" s="20"/>
    </row>
    <row r="63" spans="1:31" x14ac:dyDescent="0.2">
      <c r="B63" s="20"/>
      <c r="L63" s="20"/>
    </row>
    <row r="64" spans="1:31" x14ac:dyDescent="0.2">
      <c r="B64" s="20"/>
      <c r="L64" s="20"/>
    </row>
    <row r="65" spans="1:31" s="2" customFormat="1" ht="12.75" x14ac:dyDescent="0.2">
      <c r="A65" s="34"/>
      <c r="B65" s="39"/>
      <c r="C65" s="34"/>
      <c r="D65" s="138" t="s">
        <v>50</v>
      </c>
      <c r="E65" s="144"/>
      <c r="F65" s="144"/>
      <c r="G65" s="138" t="s">
        <v>51</v>
      </c>
      <c r="H65" s="144"/>
      <c r="I65" s="144"/>
      <c r="J65" s="144"/>
      <c r="K65" s="144"/>
      <c r="L65" s="51"/>
      <c r="S65" s="34"/>
      <c r="T65" s="34"/>
      <c r="U65" s="34"/>
      <c r="V65" s="34"/>
      <c r="W65" s="34"/>
      <c r="X65" s="34"/>
      <c r="Y65" s="34"/>
      <c r="Z65" s="34"/>
      <c r="AA65" s="34"/>
      <c r="AB65" s="34"/>
      <c r="AC65" s="34"/>
      <c r="AD65" s="34"/>
      <c r="AE65" s="34"/>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34"/>
      <c r="B76" s="39"/>
      <c r="C76" s="34"/>
      <c r="D76" s="140" t="s">
        <v>48</v>
      </c>
      <c r="E76" s="141"/>
      <c r="F76" s="142" t="s">
        <v>49</v>
      </c>
      <c r="G76" s="140" t="s">
        <v>48</v>
      </c>
      <c r="H76" s="141"/>
      <c r="I76" s="141"/>
      <c r="J76" s="143" t="s">
        <v>49</v>
      </c>
      <c r="K76" s="141"/>
      <c r="L76" s="51"/>
      <c r="S76" s="34"/>
      <c r="T76" s="34"/>
      <c r="U76" s="34"/>
      <c r="V76" s="34"/>
      <c r="W76" s="34"/>
      <c r="X76" s="34"/>
      <c r="Y76" s="34"/>
      <c r="Z76" s="34"/>
      <c r="AA76" s="34"/>
      <c r="AB76" s="34"/>
      <c r="AC76" s="34"/>
      <c r="AD76" s="34"/>
      <c r="AE76" s="34"/>
    </row>
    <row r="77" spans="1:31" s="2" customFormat="1" ht="14.45" customHeight="1" x14ac:dyDescent="0.2">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5" customHeight="1" x14ac:dyDescent="0.2">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x14ac:dyDescent="0.2">
      <c r="A82" s="34"/>
      <c r="B82" s="35"/>
      <c r="C82" s="23" t="s">
        <v>158</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x14ac:dyDescent="0.2">
      <c r="A85" s="34"/>
      <c r="B85" s="35"/>
      <c r="C85" s="36"/>
      <c r="D85" s="36"/>
      <c r="E85" s="309" t="str">
        <f>E7</f>
        <v>16 -Oprava trati v úseku Praha Smíchov - Beroun Závodí</v>
      </c>
      <c r="F85" s="310"/>
      <c r="G85" s="310"/>
      <c r="H85" s="310"/>
      <c r="I85" s="36"/>
      <c r="J85" s="36"/>
      <c r="K85" s="36"/>
      <c r="L85" s="51"/>
      <c r="S85" s="34"/>
      <c r="T85" s="34"/>
      <c r="U85" s="34"/>
      <c r="V85" s="34"/>
      <c r="W85" s="34"/>
      <c r="X85" s="34"/>
      <c r="Y85" s="34"/>
      <c r="Z85" s="34"/>
      <c r="AA85" s="34"/>
      <c r="AB85" s="34"/>
      <c r="AC85" s="34"/>
      <c r="AD85" s="34"/>
      <c r="AE85" s="34"/>
    </row>
    <row r="86" spans="1:31" s="1" customFormat="1" ht="12" customHeight="1" x14ac:dyDescent="0.2">
      <c r="B86" s="21"/>
      <c r="C86" s="29" t="s">
        <v>156</v>
      </c>
      <c r="D86" s="22"/>
      <c r="E86" s="22"/>
      <c r="F86" s="22"/>
      <c r="G86" s="22"/>
      <c r="H86" s="22"/>
      <c r="I86" s="22"/>
      <c r="J86" s="22"/>
      <c r="K86" s="22"/>
      <c r="L86" s="20"/>
    </row>
    <row r="87" spans="1:31" s="2" customFormat="1" ht="16.5" customHeight="1" x14ac:dyDescent="0.2">
      <c r="A87" s="34"/>
      <c r="B87" s="35"/>
      <c r="C87" s="36"/>
      <c r="D87" s="36"/>
      <c r="E87" s="309" t="s">
        <v>485</v>
      </c>
      <c r="F87" s="308"/>
      <c r="G87" s="308"/>
      <c r="H87" s="308"/>
      <c r="I87" s="36"/>
      <c r="J87" s="36"/>
      <c r="K87" s="36"/>
      <c r="L87" s="51"/>
      <c r="S87" s="34"/>
      <c r="T87" s="34"/>
      <c r="U87" s="34"/>
      <c r="V87" s="34"/>
      <c r="W87" s="34"/>
      <c r="X87" s="34"/>
      <c r="Y87" s="34"/>
      <c r="Z87" s="34"/>
      <c r="AA87" s="34"/>
      <c r="AB87" s="34"/>
      <c r="AC87" s="34"/>
      <c r="AD87" s="34"/>
      <c r="AE87" s="34"/>
    </row>
    <row r="88" spans="1:31" s="2" customFormat="1" ht="12" customHeight="1" x14ac:dyDescent="0.2">
      <c r="A88" s="34"/>
      <c r="B88" s="35"/>
      <c r="C88" s="29" t="s">
        <v>486</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x14ac:dyDescent="0.2">
      <c r="A89" s="34"/>
      <c r="B89" s="35"/>
      <c r="C89" s="36"/>
      <c r="D89" s="36"/>
      <c r="E89" s="270" t="str">
        <f>E11</f>
        <v>05 - Oprava P2219</v>
      </c>
      <c r="F89" s="308"/>
      <c r="G89" s="308"/>
      <c r="H89" s="308"/>
      <c r="I89" s="36"/>
      <c r="J89" s="36"/>
      <c r="K89" s="36"/>
      <c r="L89" s="51"/>
      <c r="S89" s="34"/>
      <c r="T89" s="34"/>
      <c r="U89" s="34"/>
      <c r="V89" s="34"/>
      <c r="W89" s="34"/>
      <c r="X89" s="34"/>
      <c r="Y89" s="34"/>
      <c r="Z89" s="34"/>
      <c r="AA89" s="34"/>
      <c r="AB89" s="34"/>
      <c r="AC89" s="34"/>
      <c r="AD89" s="34"/>
      <c r="AE89" s="34"/>
    </row>
    <row r="90" spans="1:31" s="2" customFormat="1" ht="6.95"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x14ac:dyDescent="0.2">
      <c r="A91" s="34"/>
      <c r="B91" s="35"/>
      <c r="C91" s="29" t="s">
        <v>20</v>
      </c>
      <c r="D91" s="36"/>
      <c r="E91" s="36"/>
      <c r="F91" s="27" t="str">
        <f>F14</f>
        <v xml:space="preserve"> </v>
      </c>
      <c r="G91" s="36"/>
      <c r="H91" s="36"/>
      <c r="I91" s="29" t="s">
        <v>22</v>
      </c>
      <c r="J91" s="66" t="str">
        <f>IF(J14="","",J14)</f>
        <v>4. 4. 2022</v>
      </c>
      <c r="K91" s="36"/>
      <c r="L91" s="51"/>
      <c r="S91" s="34"/>
      <c r="T91" s="34"/>
      <c r="U91" s="34"/>
      <c r="V91" s="34"/>
      <c r="W91" s="34"/>
      <c r="X91" s="34"/>
      <c r="Y91" s="34"/>
      <c r="Z91" s="34"/>
      <c r="AA91" s="34"/>
      <c r="AB91" s="34"/>
      <c r="AC91" s="34"/>
      <c r="AD91" s="34"/>
      <c r="AE91" s="34"/>
    </row>
    <row r="92" spans="1:31" s="2" customFormat="1" ht="6.95" customHeight="1" x14ac:dyDescent="0.2">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x14ac:dyDescent="0.2">
      <c r="A93" s="34"/>
      <c r="B93" s="35"/>
      <c r="C93" s="29" t="s">
        <v>24</v>
      </c>
      <c r="D93" s="36"/>
      <c r="E93" s="36"/>
      <c r="F93" s="27" t="str">
        <f>E17</f>
        <v xml:space="preserve"> </v>
      </c>
      <c r="G93" s="36"/>
      <c r="H93" s="36"/>
      <c r="I93" s="29" t="s">
        <v>29</v>
      </c>
      <c r="J93" s="32" t="str">
        <f>E23</f>
        <v xml:space="preserve"> </v>
      </c>
      <c r="K93" s="36"/>
      <c r="L93" s="51"/>
      <c r="S93" s="34"/>
      <c r="T93" s="34"/>
      <c r="U93" s="34"/>
      <c r="V93" s="34"/>
      <c r="W93" s="34"/>
      <c r="X93" s="34"/>
      <c r="Y93" s="34"/>
      <c r="Z93" s="34"/>
      <c r="AA93" s="34"/>
      <c r="AB93" s="34"/>
      <c r="AC93" s="34"/>
      <c r="AD93" s="34"/>
      <c r="AE93" s="34"/>
    </row>
    <row r="94" spans="1:31" s="2" customFormat="1" ht="15.2" customHeight="1" x14ac:dyDescent="0.2">
      <c r="A94" s="34"/>
      <c r="B94" s="35"/>
      <c r="C94" s="29" t="s">
        <v>27</v>
      </c>
      <c r="D94" s="36"/>
      <c r="E94" s="36"/>
      <c r="F94" s="27" t="str">
        <f>IF(E20="","",E20)</f>
        <v>Vyplň údaj</v>
      </c>
      <c r="G94" s="36"/>
      <c r="H94" s="36"/>
      <c r="I94" s="29" t="s">
        <v>31</v>
      </c>
      <c r="J94" s="32" t="str">
        <f>E26</f>
        <v xml:space="preserve"> </v>
      </c>
      <c r="K94" s="36"/>
      <c r="L94" s="51"/>
      <c r="S94" s="34"/>
      <c r="T94" s="34"/>
      <c r="U94" s="34"/>
      <c r="V94" s="34"/>
      <c r="W94" s="34"/>
      <c r="X94" s="34"/>
      <c r="Y94" s="34"/>
      <c r="Z94" s="34"/>
      <c r="AA94" s="34"/>
      <c r="AB94" s="34"/>
      <c r="AC94" s="34"/>
      <c r="AD94" s="34"/>
      <c r="AE94" s="34"/>
    </row>
    <row r="95" spans="1:31" s="2" customFormat="1" ht="10.35"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x14ac:dyDescent="0.2">
      <c r="A96" s="34"/>
      <c r="B96" s="35"/>
      <c r="C96" s="149" t="s">
        <v>159</v>
      </c>
      <c r="D96" s="150"/>
      <c r="E96" s="150"/>
      <c r="F96" s="150"/>
      <c r="G96" s="150"/>
      <c r="H96" s="150"/>
      <c r="I96" s="150"/>
      <c r="J96" s="151" t="s">
        <v>160</v>
      </c>
      <c r="K96" s="150"/>
      <c r="L96" s="51"/>
      <c r="S96" s="34"/>
      <c r="T96" s="34"/>
      <c r="U96" s="34"/>
      <c r="V96" s="34"/>
      <c r="W96" s="34"/>
      <c r="X96" s="34"/>
      <c r="Y96" s="34"/>
      <c r="Z96" s="34"/>
      <c r="AA96" s="34"/>
      <c r="AB96" s="34"/>
      <c r="AC96" s="34"/>
      <c r="AD96" s="34"/>
      <c r="AE96" s="34"/>
    </row>
    <row r="97" spans="1:47" s="2" customFormat="1" ht="10.35" customHeight="1" x14ac:dyDescent="0.2">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x14ac:dyDescent="0.2">
      <c r="A98" s="34"/>
      <c r="B98" s="35"/>
      <c r="C98" s="152" t="s">
        <v>161</v>
      </c>
      <c r="D98" s="36"/>
      <c r="E98" s="36"/>
      <c r="F98" s="36"/>
      <c r="G98" s="36"/>
      <c r="H98" s="36"/>
      <c r="I98" s="36"/>
      <c r="J98" s="84">
        <f>J123</f>
        <v>0</v>
      </c>
      <c r="K98" s="36"/>
      <c r="L98" s="51"/>
      <c r="S98" s="34"/>
      <c r="T98" s="34"/>
      <c r="U98" s="34"/>
      <c r="V98" s="34"/>
      <c r="W98" s="34"/>
      <c r="X98" s="34"/>
      <c r="Y98" s="34"/>
      <c r="Z98" s="34"/>
      <c r="AA98" s="34"/>
      <c r="AB98" s="34"/>
      <c r="AC98" s="34"/>
      <c r="AD98" s="34"/>
      <c r="AE98" s="34"/>
      <c r="AU98" s="17" t="s">
        <v>162</v>
      </c>
    </row>
    <row r="99" spans="1:47" s="9" customFormat="1" ht="24.95" customHeight="1" x14ac:dyDescent="0.2">
      <c r="B99" s="153"/>
      <c r="C99" s="154"/>
      <c r="D99" s="155" t="s">
        <v>163</v>
      </c>
      <c r="E99" s="156"/>
      <c r="F99" s="156"/>
      <c r="G99" s="156"/>
      <c r="H99" s="156"/>
      <c r="I99" s="156"/>
      <c r="J99" s="157">
        <f>J124</f>
        <v>0</v>
      </c>
      <c r="K99" s="154"/>
      <c r="L99" s="158"/>
    </row>
    <row r="100" spans="1:47" s="10" customFormat="1" ht="19.899999999999999" customHeight="1" x14ac:dyDescent="0.2">
      <c r="B100" s="159"/>
      <c r="C100" s="104"/>
      <c r="D100" s="160" t="s">
        <v>164</v>
      </c>
      <c r="E100" s="161"/>
      <c r="F100" s="161"/>
      <c r="G100" s="161"/>
      <c r="H100" s="161"/>
      <c r="I100" s="161"/>
      <c r="J100" s="162">
        <f>J125</f>
        <v>0</v>
      </c>
      <c r="K100" s="104"/>
      <c r="L100" s="163"/>
    </row>
    <row r="101" spans="1:47" s="9" customFormat="1" ht="24.95" customHeight="1" x14ac:dyDescent="0.2">
      <c r="B101" s="153"/>
      <c r="C101" s="154"/>
      <c r="D101" s="155" t="s">
        <v>165</v>
      </c>
      <c r="E101" s="156"/>
      <c r="F101" s="156"/>
      <c r="G101" s="156"/>
      <c r="H101" s="156"/>
      <c r="I101" s="156"/>
      <c r="J101" s="157">
        <f>J156</f>
        <v>0</v>
      </c>
      <c r="K101" s="154"/>
      <c r="L101" s="158"/>
    </row>
    <row r="102" spans="1:47" s="2" customFormat="1" ht="21.75" customHeight="1" x14ac:dyDescent="0.2">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47" s="2" customFormat="1" ht="6.95" customHeight="1" x14ac:dyDescent="0.2">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7" spans="1:47" s="2" customFormat="1" ht="6.95" customHeight="1" x14ac:dyDescent="0.2">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47" s="2" customFormat="1" ht="24.95" customHeight="1" x14ac:dyDescent="0.2">
      <c r="A108" s="34"/>
      <c r="B108" s="35"/>
      <c r="C108" s="23" t="s">
        <v>166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47" s="2" customFormat="1" ht="6.95" customHeight="1" x14ac:dyDescent="0.2">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47" s="2" customFormat="1" ht="12" customHeight="1" x14ac:dyDescent="0.2">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16.5" customHeight="1" x14ac:dyDescent="0.2">
      <c r="A111" s="34"/>
      <c r="B111" s="35"/>
      <c r="C111" s="36"/>
      <c r="D111" s="36"/>
      <c r="E111" s="309" t="str">
        <f>E7</f>
        <v>16 -Oprava trati v úseku Praha Smíchov - Beroun Závodí</v>
      </c>
      <c r="F111" s="310"/>
      <c r="G111" s="310"/>
      <c r="H111" s="310"/>
      <c r="I111" s="36"/>
      <c r="J111" s="36"/>
      <c r="K111" s="36"/>
      <c r="L111" s="51"/>
      <c r="S111" s="34"/>
      <c r="T111" s="34"/>
      <c r="U111" s="34"/>
      <c r="V111" s="34"/>
      <c r="W111" s="34"/>
      <c r="X111" s="34"/>
      <c r="Y111" s="34"/>
      <c r="Z111" s="34"/>
      <c r="AA111" s="34"/>
      <c r="AB111" s="34"/>
      <c r="AC111" s="34"/>
      <c r="AD111" s="34"/>
      <c r="AE111" s="34"/>
    </row>
    <row r="112" spans="1:47" s="1" customFormat="1" ht="12" customHeight="1" x14ac:dyDescent="0.2">
      <c r="B112" s="21"/>
      <c r="C112" s="29" t="s">
        <v>156</v>
      </c>
      <c r="D112" s="22"/>
      <c r="E112" s="22"/>
      <c r="F112" s="22"/>
      <c r="G112" s="22"/>
      <c r="H112" s="22"/>
      <c r="I112" s="22"/>
      <c r="J112" s="22"/>
      <c r="K112" s="22"/>
      <c r="L112" s="20"/>
    </row>
    <row r="113" spans="1:65" s="2" customFormat="1" ht="16.5" customHeight="1" x14ac:dyDescent="0.2">
      <c r="A113" s="34"/>
      <c r="B113" s="35"/>
      <c r="C113" s="36"/>
      <c r="D113" s="36"/>
      <c r="E113" s="309" t="s">
        <v>485</v>
      </c>
      <c r="F113" s="308"/>
      <c r="G113" s="308"/>
      <c r="H113" s="308"/>
      <c r="I113" s="36"/>
      <c r="J113" s="36"/>
      <c r="K113" s="36"/>
      <c r="L113" s="51"/>
      <c r="S113" s="34"/>
      <c r="T113" s="34"/>
      <c r="U113" s="34"/>
      <c r="V113" s="34"/>
      <c r="W113" s="34"/>
      <c r="X113" s="34"/>
      <c r="Y113" s="34"/>
      <c r="Z113" s="34"/>
      <c r="AA113" s="34"/>
      <c r="AB113" s="34"/>
      <c r="AC113" s="34"/>
      <c r="AD113" s="34"/>
      <c r="AE113" s="34"/>
    </row>
    <row r="114" spans="1:65" s="2" customFormat="1" ht="12" customHeight="1" x14ac:dyDescent="0.2">
      <c r="A114" s="34"/>
      <c r="B114" s="35"/>
      <c r="C114" s="29" t="s">
        <v>486</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6.5" customHeight="1" x14ac:dyDescent="0.2">
      <c r="A115" s="34"/>
      <c r="B115" s="35"/>
      <c r="C115" s="36"/>
      <c r="D115" s="36"/>
      <c r="E115" s="270" t="str">
        <f>E11</f>
        <v>05 - Oprava P2219</v>
      </c>
      <c r="F115" s="308"/>
      <c r="G115" s="308"/>
      <c r="H115" s="308"/>
      <c r="I115" s="36"/>
      <c r="J115" s="36"/>
      <c r="K115" s="36"/>
      <c r="L115" s="51"/>
      <c r="S115" s="34"/>
      <c r="T115" s="34"/>
      <c r="U115" s="34"/>
      <c r="V115" s="34"/>
      <c r="W115" s="34"/>
      <c r="X115" s="34"/>
      <c r="Y115" s="34"/>
      <c r="Z115" s="34"/>
      <c r="AA115" s="34"/>
      <c r="AB115" s="34"/>
      <c r="AC115" s="34"/>
      <c r="AD115" s="34"/>
      <c r="AE115" s="34"/>
    </row>
    <row r="116" spans="1:65" s="2" customFormat="1" ht="6.95" customHeight="1" x14ac:dyDescent="0.2">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2" customHeight="1" x14ac:dyDescent="0.2">
      <c r="A117" s="34"/>
      <c r="B117" s="35"/>
      <c r="C117" s="29" t="s">
        <v>20</v>
      </c>
      <c r="D117" s="36"/>
      <c r="E117" s="36"/>
      <c r="F117" s="27" t="str">
        <f>F14</f>
        <v xml:space="preserve"> </v>
      </c>
      <c r="G117" s="36"/>
      <c r="H117" s="36"/>
      <c r="I117" s="29" t="s">
        <v>22</v>
      </c>
      <c r="J117" s="66" t="str">
        <f>IF(J14="","",J14)</f>
        <v>4. 4. 2022</v>
      </c>
      <c r="K117" s="36"/>
      <c r="L117" s="51"/>
      <c r="S117" s="34"/>
      <c r="T117" s="34"/>
      <c r="U117" s="34"/>
      <c r="V117" s="34"/>
      <c r="W117" s="34"/>
      <c r="X117" s="34"/>
      <c r="Y117" s="34"/>
      <c r="Z117" s="34"/>
      <c r="AA117" s="34"/>
      <c r="AB117" s="34"/>
      <c r="AC117" s="34"/>
      <c r="AD117" s="34"/>
      <c r="AE117" s="34"/>
    </row>
    <row r="118" spans="1:65" s="2" customFormat="1" ht="6.95" customHeight="1" x14ac:dyDescent="0.2">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5.2" customHeight="1" x14ac:dyDescent="0.2">
      <c r="A119" s="34"/>
      <c r="B119" s="35"/>
      <c r="C119" s="29" t="s">
        <v>24</v>
      </c>
      <c r="D119" s="36"/>
      <c r="E119" s="36"/>
      <c r="F119" s="27" t="str">
        <f>E17</f>
        <v xml:space="preserve"> </v>
      </c>
      <c r="G119" s="36"/>
      <c r="H119" s="36"/>
      <c r="I119" s="29" t="s">
        <v>29</v>
      </c>
      <c r="J119" s="32" t="str">
        <f>E23</f>
        <v xml:space="preserve"> </v>
      </c>
      <c r="K119" s="36"/>
      <c r="L119" s="51"/>
      <c r="S119" s="34"/>
      <c r="T119" s="34"/>
      <c r="U119" s="34"/>
      <c r="V119" s="34"/>
      <c r="W119" s="34"/>
      <c r="X119" s="34"/>
      <c r="Y119" s="34"/>
      <c r="Z119" s="34"/>
      <c r="AA119" s="34"/>
      <c r="AB119" s="34"/>
      <c r="AC119" s="34"/>
      <c r="AD119" s="34"/>
      <c r="AE119" s="34"/>
    </row>
    <row r="120" spans="1:65" s="2" customFormat="1" ht="15.2" customHeight="1" x14ac:dyDescent="0.2">
      <c r="A120" s="34"/>
      <c r="B120" s="35"/>
      <c r="C120" s="29" t="s">
        <v>27</v>
      </c>
      <c r="D120" s="36"/>
      <c r="E120" s="36"/>
      <c r="F120" s="27" t="str">
        <f>IF(E20="","",E20)</f>
        <v>Vyplň údaj</v>
      </c>
      <c r="G120" s="36"/>
      <c r="H120" s="36"/>
      <c r="I120" s="29" t="s">
        <v>31</v>
      </c>
      <c r="J120" s="32" t="str">
        <f>E26</f>
        <v xml:space="preserve"> </v>
      </c>
      <c r="K120" s="36"/>
      <c r="L120" s="51"/>
      <c r="S120" s="34"/>
      <c r="T120" s="34"/>
      <c r="U120" s="34"/>
      <c r="V120" s="34"/>
      <c r="W120" s="34"/>
      <c r="X120" s="34"/>
      <c r="Y120" s="34"/>
      <c r="Z120" s="34"/>
      <c r="AA120" s="34"/>
      <c r="AB120" s="34"/>
      <c r="AC120" s="34"/>
      <c r="AD120" s="34"/>
      <c r="AE120" s="34"/>
    </row>
    <row r="121" spans="1:65" s="2" customFormat="1" ht="10.35" customHeight="1" x14ac:dyDescent="0.2">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11" customFormat="1" ht="29.25" customHeight="1" x14ac:dyDescent="0.2">
      <c r="A122" s="164"/>
      <c r="B122" s="165"/>
      <c r="C122" s="166" t="s">
        <v>167</v>
      </c>
      <c r="D122" s="167" t="s">
        <v>58</v>
      </c>
      <c r="E122" s="167" t="s">
        <v>54</v>
      </c>
      <c r="F122" s="167" t="s">
        <v>55</v>
      </c>
      <c r="G122" s="167" t="s">
        <v>168</v>
      </c>
      <c r="H122" s="167" t="s">
        <v>169</v>
      </c>
      <c r="I122" s="167" t="s">
        <v>170</v>
      </c>
      <c r="J122" s="167" t="s">
        <v>160</v>
      </c>
      <c r="K122" s="168" t="s">
        <v>171</v>
      </c>
      <c r="L122" s="169"/>
      <c r="M122" s="75" t="s">
        <v>1</v>
      </c>
      <c r="N122" s="76" t="s">
        <v>37</v>
      </c>
      <c r="O122" s="76" t="s">
        <v>172</v>
      </c>
      <c r="P122" s="76" t="s">
        <v>173</v>
      </c>
      <c r="Q122" s="76" t="s">
        <v>174</v>
      </c>
      <c r="R122" s="76" t="s">
        <v>175</v>
      </c>
      <c r="S122" s="76" t="s">
        <v>176</v>
      </c>
      <c r="T122" s="77" t="s">
        <v>177</v>
      </c>
      <c r="U122" s="164"/>
      <c r="V122" s="164"/>
      <c r="W122" s="164"/>
      <c r="X122" s="164"/>
      <c r="Y122" s="164"/>
      <c r="Z122" s="164"/>
      <c r="AA122" s="164"/>
      <c r="AB122" s="164"/>
      <c r="AC122" s="164"/>
      <c r="AD122" s="164"/>
      <c r="AE122" s="164"/>
    </row>
    <row r="123" spans="1:65" s="2" customFormat="1" ht="22.9" customHeight="1" x14ac:dyDescent="0.25">
      <c r="A123" s="34"/>
      <c r="B123" s="35"/>
      <c r="C123" s="82" t="s">
        <v>178</v>
      </c>
      <c r="D123" s="36"/>
      <c r="E123" s="36"/>
      <c r="F123" s="36"/>
      <c r="G123" s="36"/>
      <c r="H123" s="36"/>
      <c r="I123" s="36"/>
      <c r="J123" s="170">
        <f>BK123</f>
        <v>0</v>
      </c>
      <c r="K123" s="36"/>
      <c r="L123" s="39"/>
      <c r="M123" s="78"/>
      <c r="N123" s="171"/>
      <c r="O123" s="79"/>
      <c r="P123" s="172">
        <f>P124+P156</f>
        <v>0</v>
      </c>
      <c r="Q123" s="79"/>
      <c r="R123" s="172">
        <f>R124+R156</f>
        <v>9.1390799999999999</v>
      </c>
      <c r="S123" s="79"/>
      <c r="T123" s="173">
        <f>T124+T156</f>
        <v>0</v>
      </c>
      <c r="U123" s="34"/>
      <c r="V123" s="34"/>
      <c r="W123" s="34"/>
      <c r="X123" s="34"/>
      <c r="Y123" s="34"/>
      <c r="Z123" s="34"/>
      <c r="AA123" s="34"/>
      <c r="AB123" s="34"/>
      <c r="AC123" s="34"/>
      <c r="AD123" s="34"/>
      <c r="AE123" s="34"/>
      <c r="AT123" s="17" t="s">
        <v>72</v>
      </c>
      <c r="AU123" s="17" t="s">
        <v>162</v>
      </c>
      <c r="BK123" s="174">
        <f>BK124+BK156</f>
        <v>0</v>
      </c>
    </row>
    <row r="124" spans="1:65" s="12" customFormat="1" ht="25.9" customHeight="1" x14ac:dyDescent="0.2">
      <c r="B124" s="175"/>
      <c r="C124" s="176"/>
      <c r="D124" s="177" t="s">
        <v>72</v>
      </c>
      <c r="E124" s="178" t="s">
        <v>179</v>
      </c>
      <c r="F124" s="178" t="s">
        <v>180</v>
      </c>
      <c r="G124" s="176"/>
      <c r="H124" s="176"/>
      <c r="I124" s="179"/>
      <c r="J124" s="180">
        <f>BK124</f>
        <v>0</v>
      </c>
      <c r="K124" s="176"/>
      <c r="L124" s="181"/>
      <c r="M124" s="182"/>
      <c r="N124" s="183"/>
      <c r="O124" s="183"/>
      <c r="P124" s="184">
        <f>P125</f>
        <v>0</v>
      </c>
      <c r="Q124" s="183"/>
      <c r="R124" s="184">
        <f>R125</f>
        <v>9.1390799999999999</v>
      </c>
      <c r="S124" s="183"/>
      <c r="T124" s="185">
        <f>T125</f>
        <v>0</v>
      </c>
      <c r="AR124" s="186" t="s">
        <v>81</v>
      </c>
      <c r="AT124" s="187" t="s">
        <v>72</v>
      </c>
      <c r="AU124" s="187" t="s">
        <v>73</v>
      </c>
      <c r="AY124" s="186" t="s">
        <v>181</v>
      </c>
      <c r="BK124" s="188">
        <f>BK125</f>
        <v>0</v>
      </c>
    </row>
    <row r="125" spans="1:65" s="12" customFormat="1" ht="22.9" customHeight="1" x14ac:dyDescent="0.2">
      <c r="B125" s="175"/>
      <c r="C125" s="176"/>
      <c r="D125" s="177" t="s">
        <v>72</v>
      </c>
      <c r="E125" s="189" t="s">
        <v>182</v>
      </c>
      <c r="F125" s="189" t="s">
        <v>183</v>
      </c>
      <c r="G125" s="176"/>
      <c r="H125" s="176"/>
      <c r="I125" s="179"/>
      <c r="J125" s="190">
        <f>BK125</f>
        <v>0</v>
      </c>
      <c r="K125" s="176"/>
      <c r="L125" s="181"/>
      <c r="M125" s="182"/>
      <c r="N125" s="183"/>
      <c r="O125" s="183"/>
      <c r="P125" s="184">
        <f>SUM(P126:P155)</f>
        <v>0</v>
      </c>
      <c r="Q125" s="183"/>
      <c r="R125" s="184">
        <f>SUM(R126:R155)</f>
        <v>9.1390799999999999</v>
      </c>
      <c r="S125" s="183"/>
      <c r="T125" s="185">
        <f>SUM(T126:T155)</f>
        <v>0</v>
      </c>
      <c r="AR125" s="186" t="s">
        <v>81</v>
      </c>
      <c r="AT125" s="187" t="s">
        <v>72</v>
      </c>
      <c r="AU125" s="187" t="s">
        <v>81</v>
      </c>
      <c r="AY125" s="186" t="s">
        <v>181</v>
      </c>
      <c r="BK125" s="188">
        <f>SUM(BK126:BK155)</f>
        <v>0</v>
      </c>
    </row>
    <row r="126" spans="1:65" s="2" customFormat="1" ht="62.65" customHeight="1" x14ac:dyDescent="0.2">
      <c r="A126" s="34"/>
      <c r="B126" s="35"/>
      <c r="C126" s="191" t="s">
        <v>81</v>
      </c>
      <c r="D126" s="191" t="s">
        <v>184</v>
      </c>
      <c r="E126" s="192" t="s">
        <v>520</v>
      </c>
      <c r="F126" s="193" t="s">
        <v>521</v>
      </c>
      <c r="G126" s="194" t="s">
        <v>222</v>
      </c>
      <c r="H126" s="195">
        <v>9.6</v>
      </c>
      <c r="I126" s="196"/>
      <c r="J126" s="197">
        <f>ROUND(I126*H126,2)</f>
        <v>0</v>
      </c>
      <c r="K126" s="193" t="s">
        <v>188</v>
      </c>
      <c r="L126" s="39"/>
      <c r="M126" s="198" t="s">
        <v>1</v>
      </c>
      <c r="N126" s="199" t="s">
        <v>38</v>
      </c>
      <c r="O126" s="71"/>
      <c r="P126" s="200">
        <f>O126*H126</f>
        <v>0</v>
      </c>
      <c r="Q126" s="200">
        <v>0</v>
      </c>
      <c r="R126" s="200">
        <f>Q126*H126</f>
        <v>0</v>
      </c>
      <c r="S126" s="200">
        <v>0</v>
      </c>
      <c r="T126" s="201">
        <f>S126*H126</f>
        <v>0</v>
      </c>
      <c r="U126" s="34"/>
      <c r="V126" s="34"/>
      <c r="W126" s="34"/>
      <c r="X126" s="34"/>
      <c r="Y126" s="34"/>
      <c r="Z126" s="34"/>
      <c r="AA126" s="34"/>
      <c r="AB126" s="34"/>
      <c r="AC126" s="34"/>
      <c r="AD126" s="34"/>
      <c r="AE126" s="34"/>
      <c r="AR126" s="202" t="s">
        <v>189</v>
      </c>
      <c r="AT126" s="202" t="s">
        <v>184</v>
      </c>
      <c r="AU126" s="202" t="s">
        <v>83</v>
      </c>
      <c r="AY126" s="17" t="s">
        <v>181</v>
      </c>
      <c r="BE126" s="203">
        <f>IF(N126="základní",J126,0)</f>
        <v>0</v>
      </c>
      <c r="BF126" s="203">
        <f>IF(N126="snížená",J126,0)</f>
        <v>0</v>
      </c>
      <c r="BG126" s="203">
        <f>IF(N126="zákl. přenesená",J126,0)</f>
        <v>0</v>
      </c>
      <c r="BH126" s="203">
        <f>IF(N126="sníž. přenesená",J126,0)</f>
        <v>0</v>
      </c>
      <c r="BI126" s="203">
        <f>IF(N126="nulová",J126,0)</f>
        <v>0</v>
      </c>
      <c r="BJ126" s="17" t="s">
        <v>81</v>
      </c>
      <c r="BK126" s="203">
        <f>ROUND(I126*H126,2)</f>
        <v>0</v>
      </c>
      <c r="BL126" s="17" t="s">
        <v>189</v>
      </c>
      <c r="BM126" s="202" t="s">
        <v>683</v>
      </c>
    </row>
    <row r="127" spans="1:65" s="13" customFormat="1" x14ac:dyDescent="0.2">
      <c r="B127" s="204"/>
      <c r="C127" s="205"/>
      <c r="D127" s="206" t="s">
        <v>191</v>
      </c>
      <c r="E127" s="207" t="s">
        <v>1</v>
      </c>
      <c r="F127" s="208" t="s">
        <v>644</v>
      </c>
      <c r="G127" s="205"/>
      <c r="H127" s="209">
        <v>9.6</v>
      </c>
      <c r="I127" s="210"/>
      <c r="J127" s="205"/>
      <c r="K127" s="205"/>
      <c r="L127" s="211"/>
      <c r="M127" s="212"/>
      <c r="N127" s="213"/>
      <c r="O127" s="213"/>
      <c r="P127" s="213"/>
      <c r="Q127" s="213"/>
      <c r="R127" s="213"/>
      <c r="S127" s="213"/>
      <c r="T127" s="214"/>
      <c r="AT127" s="215" t="s">
        <v>191</v>
      </c>
      <c r="AU127" s="215" t="s">
        <v>83</v>
      </c>
      <c r="AV127" s="13" t="s">
        <v>83</v>
      </c>
      <c r="AW127" s="13" t="s">
        <v>30</v>
      </c>
      <c r="AX127" s="13" t="s">
        <v>73</v>
      </c>
      <c r="AY127" s="215" t="s">
        <v>181</v>
      </c>
    </row>
    <row r="128" spans="1:65" s="14" customFormat="1" x14ac:dyDescent="0.2">
      <c r="B128" s="216"/>
      <c r="C128" s="217"/>
      <c r="D128" s="206" t="s">
        <v>191</v>
      </c>
      <c r="E128" s="218" t="s">
        <v>1</v>
      </c>
      <c r="F128" s="219" t="s">
        <v>193</v>
      </c>
      <c r="G128" s="217"/>
      <c r="H128" s="220">
        <v>9.6</v>
      </c>
      <c r="I128" s="221"/>
      <c r="J128" s="217"/>
      <c r="K128" s="217"/>
      <c r="L128" s="222"/>
      <c r="M128" s="223"/>
      <c r="N128" s="224"/>
      <c r="O128" s="224"/>
      <c r="P128" s="224"/>
      <c r="Q128" s="224"/>
      <c r="R128" s="224"/>
      <c r="S128" s="224"/>
      <c r="T128" s="225"/>
      <c r="AT128" s="226" t="s">
        <v>191</v>
      </c>
      <c r="AU128" s="226" t="s">
        <v>83</v>
      </c>
      <c r="AV128" s="14" t="s">
        <v>189</v>
      </c>
      <c r="AW128" s="14" t="s">
        <v>30</v>
      </c>
      <c r="AX128" s="14" t="s">
        <v>81</v>
      </c>
      <c r="AY128" s="226" t="s">
        <v>181</v>
      </c>
    </row>
    <row r="129" spans="1:65" s="2" customFormat="1" ht="66.75" customHeight="1" x14ac:dyDescent="0.2">
      <c r="A129" s="34"/>
      <c r="B129" s="35"/>
      <c r="C129" s="191" t="s">
        <v>83</v>
      </c>
      <c r="D129" s="191" t="s">
        <v>184</v>
      </c>
      <c r="E129" s="192" t="s">
        <v>523</v>
      </c>
      <c r="F129" s="193" t="s">
        <v>524</v>
      </c>
      <c r="G129" s="194" t="s">
        <v>222</v>
      </c>
      <c r="H129" s="195">
        <v>9.6</v>
      </c>
      <c r="I129" s="196"/>
      <c r="J129" s="197">
        <f>ROUND(I129*H129,2)</f>
        <v>0</v>
      </c>
      <c r="K129" s="193" t="s">
        <v>188</v>
      </c>
      <c r="L129" s="39"/>
      <c r="M129" s="198" t="s">
        <v>1</v>
      </c>
      <c r="N129" s="199" t="s">
        <v>38</v>
      </c>
      <c r="O129" s="71"/>
      <c r="P129" s="200">
        <f>O129*H129</f>
        <v>0</v>
      </c>
      <c r="Q129" s="200">
        <v>0</v>
      </c>
      <c r="R129" s="200">
        <f>Q129*H129</f>
        <v>0</v>
      </c>
      <c r="S129" s="200">
        <v>0</v>
      </c>
      <c r="T129" s="201">
        <f>S129*H129</f>
        <v>0</v>
      </c>
      <c r="U129" s="34"/>
      <c r="V129" s="34"/>
      <c r="W129" s="34"/>
      <c r="X129" s="34"/>
      <c r="Y129" s="34"/>
      <c r="Z129" s="34"/>
      <c r="AA129" s="34"/>
      <c r="AB129" s="34"/>
      <c r="AC129" s="34"/>
      <c r="AD129" s="34"/>
      <c r="AE129" s="34"/>
      <c r="AR129" s="202" t="s">
        <v>189</v>
      </c>
      <c r="AT129" s="202" t="s">
        <v>184</v>
      </c>
      <c r="AU129" s="202" t="s">
        <v>83</v>
      </c>
      <c r="AY129" s="17" t="s">
        <v>181</v>
      </c>
      <c r="BE129" s="203">
        <f>IF(N129="základní",J129,0)</f>
        <v>0</v>
      </c>
      <c r="BF129" s="203">
        <f>IF(N129="snížená",J129,0)</f>
        <v>0</v>
      </c>
      <c r="BG129" s="203">
        <f>IF(N129="zákl. přenesená",J129,0)</f>
        <v>0</v>
      </c>
      <c r="BH129" s="203">
        <f>IF(N129="sníž. přenesená",J129,0)</f>
        <v>0</v>
      </c>
      <c r="BI129" s="203">
        <f>IF(N129="nulová",J129,0)</f>
        <v>0</v>
      </c>
      <c r="BJ129" s="17" t="s">
        <v>81</v>
      </c>
      <c r="BK129" s="203">
        <f>ROUND(I129*H129,2)</f>
        <v>0</v>
      </c>
      <c r="BL129" s="17" t="s">
        <v>189</v>
      </c>
      <c r="BM129" s="202" t="s">
        <v>684</v>
      </c>
    </row>
    <row r="130" spans="1:65" s="13" customFormat="1" x14ac:dyDescent="0.2">
      <c r="B130" s="204"/>
      <c r="C130" s="205"/>
      <c r="D130" s="206" t="s">
        <v>191</v>
      </c>
      <c r="E130" s="207" t="s">
        <v>1</v>
      </c>
      <c r="F130" s="208" t="s">
        <v>644</v>
      </c>
      <c r="G130" s="205"/>
      <c r="H130" s="209">
        <v>9.6</v>
      </c>
      <c r="I130" s="210"/>
      <c r="J130" s="205"/>
      <c r="K130" s="205"/>
      <c r="L130" s="211"/>
      <c r="M130" s="212"/>
      <c r="N130" s="213"/>
      <c r="O130" s="213"/>
      <c r="P130" s="213"/>
      <c r="Q130" s="213"/>
      <c r="R130" s="213"/>
      <c r="S130" s="213"/>
      <c r="T130" s="214"/>
      <c r="AT130" s="215" t="s">
        <v>191</v>
      </c>
      <c r="AU130" s="215" t="s">
        <v>83</v>
      </c>
      <c r="AV130" s="13" t="s">
        <v>83</v>
      </c>
      <c r="AW130" s="13" t="s">
        <v>30</v>
      </c>
      <c r="AX130" s="13" t="s">
        <v>73</v>
      </c>
      <c r="AY130" s="215" t="s">
        <v>181</v>
      </c>
    </row>
    <row r="131" spans="1:65" s="14" customFormat="1" x14ac:dyDescent="0.2">
      <c r="B131" s="216"/>
      <c r="C131" s="217"/>
      <c r="D131" s="206" t="s">
        <v>191</v>
      </c>
      <c r="E131" s="218" t="s">
        <v>1</v>
      </c>
      <c r="F131" s="219" t="s">
        <v>193</v>
      </c>
      <c r="G131" s="217"/>
      <c r="H131" s="220">
        <v>9.6</v>
      </c>
      <c r="I131" s="221"/>
      <c r="J131" s="217"/>
      <c r="K131" s="217"/>
      <c r="L131" s="222"/>
      <c r="M131" s="223"/>
      <c r="N131" s="224"/>
      <c r="O131" s="224"/>
      <c r="P131" s="224"/>
      <c r="Q131" s="224"/>
      <c r="R131" s="224"/>
      <c r="S131" s="224"/>
      <c r="T131" s="225"/>
      <c r="AT131" s="226" t="s">
        <v>191</v>
      </c>
      <c r="AU131" s="226" t="s">
        <v>83</v>
      </c>
      <c r="AV131" s="14" t="s">
        <v>189</v>
      </c>
      <c r="AW131" s="14" t="s">
        <v>30</v>
      </c>
      <c r="AX131" s="14" t="s">
        <v>81</v>
      </c>
      <c r="AY131" s="226" t="s">
        <v>181</v>
      </c>
    </row>
    <row r="132" spans="1:65" s="2" customFormat="1" ht="37.9" customHeight="1" x14ac:dyDescent="0.2">
      <c r="A132" s="34"/>
      <c r="B132" s="35"/>
      <c r="C132" s="191" t="s">
        <v>198</v>
      </c>
      <c r="D132" s="191" t="s">
        <v>184</v>
      </c>
      <c r="E132" s="192" t="s">
        <v>526</v>
      </c>
      <c r="F132" s="193" t="s">
        <v>527</v>
      </c>
      <c r="G132" s="194" t="s">
        <v>222</v>
      </c>
      <c r="H132" s="195">
        <v>40</v>
      </c>
      <c r="I132" s="196"/>
      <c r="J132" s="197">
        <f>ROUND(I132*H132,2)</f>
        <v>0</v>
      </c>
      <c r="K132" s="193" t="s">
        <v>188</v>
      </c>
      <c r="L132" s="39"/>
      <c r="M132" s="198" t="s">
        <v>1</v>
      </c>
      <c r="N132" s="199" t="s">
        <v>38</v>
      </c>
      <c r="O132" s="71"/>
      <c r="P132" s="200">
        <f>O132*H132</f>
        <v>0</v>
      </c>
      <c r="Q132" s="200">
        <v>0</v>
      </c>
      <c r="R132" s="200">
        <f>Q132*H132</f>
        <v>0</v>
      </c>
      <c r="S132" s="200">
        <v>0</v>
      </c>
      <c r="T132" s="201">
        <f>S132*H132</f>
        <v>0</v>
      </c>
      <c r="U132" s="34"/>
      <c r="V132" s="34"/>
      <c r="W132" s="34"/>
      <c r="X132" s="34"/>
      <c r="Y132" s="34"/>
      <c r="Z132" s="34"/>
      <c r="AA132" s="34"/>
      <c r="AB132" s="34"/>
      <c r="AC132" s="34"/>
      <c r="AD132" s="34"/>
      <c r="AE132" s="34"/>
      <c r="AR132" s="202" t="s">
        <v>189</v>
      </c>
      <c r="AT132" s="202" t="s">
        <v>184</v>
      </c>
      <c r="AU132" s="202" t="s">
        <v>83</v>
      </c>
      <c r="AY132" s="17" t="s">
        <v>181</v>
      </c>
      <c r="BE132" s="203">
        <f>IF(N132="základní",J132,0)</f>
        <v>0</v>
      </c>
      <c r="BF132" s="203">
        <f>IF(N132="snížená",J132,0)</f>
        <v>0</v>
      </c>
      <c r="BG132" s="203">
        <f>IF(N132="zákl. přenesená",J132,0)</f>
        <v>0</v>
      </c>
      <c r="BH132" s="203">
        <f>IF(N132="sníž. přenesená",J132,0)</f>
        <v>0</v>
      </c>
      <c r="BI132" s="203">
        <f>IF(N132="nulová",J132,0)</f>
        <v>0</v>
      </c>
      <c r="BJ132" s="17" t="s">
        <v>81</v>
      </c>
      <c r="BK132" s="203">
        <f>ROUND(I132*H132,2)</f>
        <v>0</v>
      </c>
      <c r="BL132" s="17" t="s">
        <v>189</v>
      </c>
      <c r="BM132" s="202" t="s">
        <v>685</v>
      </c>
    </row>
    <row r="133" spans="1:65" s="13" customFormat="1" x14ac:dyDescent="0.2">
      <c r="B133" s="204"/>
      <c r="C133" s="205"/>
      <c r="D133" s="206" t="s">
        <v>191</v>
      </c>
      <c r="E133" s="207" t="s">
        <v>1</v>
      </c>
      <c r="F133" s="208" t="s">
        <v>402</v>
      </c>
      <c r="G133" s="205"/>
      <c r="H133" s="209">
        <v>40</v>
      </c>
      <c r="I133" s="210"/>
      <c r="J133" s="205"/>
      <c r="K133" s="205"/>
      <c r="L133" s="211"/>
      <c r="M133" s="212"/>
      <c r="N133" s="213"/>
      <c r="O133" s="213"/>
      <c r="P133" s="213"/>
      <c r="Q133" s="213"/>
      <c r="R133" s="213"/>
      <c r="S133" s="213"/>
      <c r="T133" s="214"/>
      <c r="AT133" s="215" t="s">
        <v>191</v>
      </c>
      <c r="AU133" s="215" t="s">
        <v>83</v>
      </c>
      <c r="AV133" s="13" t="s">
        <v>83</v>
      </c>
      <c r="AW133" s="13" t="s">
        <v>30</v>
      </c>
      <c r="AX133" s="13" t="s">
        <v>73</v>
      </c>
      <c r="AY133" s="215" t="s">
        <v>181</v>
      </c>
    </row>
    <row r="134" spans="1:65" s="14" customFormat="1" x14ac:dyDescent="0.2">
      <c r="B134" s="216"/>
      <c r="C134" s="217"/>
      <c r="D134" s="206" t="s">
        <v>191</v>
      </c>
      <c r="E134" s="218" t="s">
        <v>1</v>
      </c>
      <c r="F134" s="219" t="s">
        <v>193</v>
      </c>
      <c r="G134" s="217"/>
      <c r="H134" s="220">
        <v>40</v>
      </c>
      <c r="I134" s="221"/>
      <c r="J134" s="217"/>
      <c r="K134" s="217"/>
      <c r="L134" s="222"/>
      <c r="M134" s="223"/>
      <c r="N134" s="224"/>
      <c r="O134" s="224"/>
      <c r="P134" s="224"/>
      <c r="Q134" s="224"/>
      <c r="R134" s="224"/>
      <c r="S134" s="224"/>
      <c r="T134" s="225"/>
      <c r="AT134" s="226" t="s">
        <v>191</v>
      </c>
      <c r="AU134" s="226" t="s">
        <v>83</v>
      </c>
      <c r="AV134" s="14" t="s">
        <v>189</v>
      </c>
      <c r="AW134" s="14" t="s">
        <v>30</v>
      </c>
      <c r="AX134" s="14" t="s">
        <v>81</v>
      </c>
      <c r="AY134" s="226" t="s">
        <v>181</v>
      </c>
    </row>
    <row r="135" spans="1:65" s="2" customFormat="1" ht="55.5" customHeight="1" x14ac:dyDescent="0.2">
      <c r="A135" s="34"/>
      <c r="B135" s="35"/>
      <c r="C135" s="191" t="s">
        <v>189</v>
      </c>
      <c r="D135" s="191" t="s">
        <v>184</v>
      </c>
      <c r="E135" s="192" t="s">
        <v>529</v>
      </c>
      <c r="F135" s="193" t="s">
        <v>530</v>
      </c>
      <c r="G135" s="194" t="s">
        <v>187</v>
      </c>
      <c r="H135" s="195">
        <v>12</v>
      </c>
      <c r="I135" s="196"/>
      <c r="J135" s="197">
        <f>ROUND(I135*H135,2)</f>
        <v>0</v>
      </c>
      <c r="K135" s="193" t="s">
        <v>188</v>
      </c>
      <c r="L135" s="39"/>
      <c r="M135" s="198" t="s">
        <v>1</v>
      </c>
      <c r="N135" s="199" t="s">
        <v>38</v>
      </c>
      <c r="O135" s="71"/>
      <c r="P135" s="200">
        <f>O135*H135</f>
        <v>0</v>
      </c>
      <c r="Q135" s="200">
        <v>0</v>
      </c>
      <c r="R135" s="200">
        <f>Q135*H135</f>
        <v>0</v>
      </c>
      <c r="S135" s="200">
        <v>0</v>
      </c>
      <c r="T135" s="201">
        <f>S135*H135</f>
        <v>0</v>
      </c>
      <c r="U135" s="34"/>
      <c r="V135" s="34"/>
      <c r="W135" s="34"/>
      <c r="X135" s="34"/>
      <c r="Y135" s="34"/>
      <c r="Z135" s="34"/>
      <c r="AA135" s="34"/>
      <c r="AB135" s="34"/>
      <c r="AC135" s="34"/>
      <c r="AD135" s="34"/>
      <c r="AE135" s="34"/>
      <c r="AR135" s="202" t="s">
        <v>189</v>
      </c>
      <c r="AT135" s="202" t="s">
        <v>184</v>
      </c>
      <c r="AU135" s="202" t="s">
        <v>83</v>
      </c>
      <c r="AY135" s="17" t="s">
        <v>181</v>
      </c>
      <c r="BE135" s="203">
        <f>IF(N135="základní",J135,0)</f>
        <v>0</v>
      </c>
      <c r="BF135" s="203">
        <f>IF(N135="snížená",J135,0)</f>
        <v>0</v>
      </c>
      <c r="BG135" s="203">
        <f>IF(N135="zákl. přenesená",J135,0)</f>
        <v>0</v>
      </c>
      <c r="BH135" s="203">
        <f>IF(N135="sníž. přenesená",J135,0)</f>
        <v>0</v>
      </c>
      <c r="BI135" s="203">
        <f>IF(N135="nulová",J135,0)</f>
        <v>0</v>
      </c>
      <c r="BJ135" s="17" t="s">
        <v>81</v>
      </c>
      <c r="BK135" s="203">
        <f>ROUND(I135*H135,2)</f>
        <v>0</v>
      </c>
      <c r="BL135" s="17" t="s">
        <v>189</v>
      </c>
      <c r="BM135" s="202" t="s">
        <v>686</v>
      </c>
    </row>
    <row r="136" spans="1:65" s="13" customFormat="1" x14ac:dyDescent="0.2">
      <c r="B136" s="204"/>
      <c r="C136" s="205"/>
      <c r="D136" s="206" t="s">
        <v>191</v>
      </c>
      <c r="E136" s="207" t="s">
        <v>1</v>
      </c>
      <c r="F136" s="208" t="s">
        <v>687</v>
      </c>
      <c r="G136" s="205"/>
      <c r="H136" s="209">
        <v>12</v>
      </c>
      <c r="I136" s="210"/>
      <c r="J136" s="205"/>
      <c r="K136" s="205"/>
      <c r="L136" s="211"/>
      <c r="M136" s="212"/>
      <c r="N136" s="213"/>
      <c r="O136" s="213"/>
      <c r="P136" s="213"/>
      <c r="Q136" s="213"/>
      <c r="R136" s="213"/>
      <c r="S136" s="213"/>
      <c r="T136" s="214"/>
      <c r="AT136" s="215" t="s">
        <v>191</v>
      </c>
      <c r="AU136" s="215" t="s">
        <v>83</v>
      </c>
      <c r="AV136" s="13" t="s">
        <v>83</v>
      </c>
      <c r="AW136" s="13" t="s">
        <v>30</v>
      </c>
      <c r="AX136" s="13" t="s">
        <v>73</v>
      </c>
      <c r="AY136" s="215" t="s">
        <v>181</v>
      </c>
    </row>
    <row r="137" spans="1:65" s="14" customFormat="1" x14ac:dyDescent="0.2">
      <c r="B137" s="216"/>
      <c r="C137" s="217"/>
      <c r="D137" s="206" t="s">
        <v>191</v>
      </c>
      <c r="E137" s="218" t="s">
        <v>1</v>
      </c>
      <c r="F137" s="219" t="s">
        <v>193</v>
      </c>
      <c r="G137" s="217"/>
      <c r="H137" s="220">
        <v>12</v>
      </c>
      <c r="I137" s="221"/>
      <c r="J137" s="217"/>
      <c r="K137" s="217"/>
      <c r="L137" s="222"/>
      <c r="M137" s="223"/>
      <c r="N137" s="224"/>
      <c r="O137" s="224"/>
      <c r="P137" s="224"/>
      <c r="Q137" s="224"/>
      <c r="R137" s="224"/>
      <c r="S137" s="224"/>
      <c r="T137" s="225"/>
      <c r="AT137" s="226" t="s">
        <v>191</v>
      </c>
      <c r="AU137" s="226" t="s">
        <v>83</v>
      </c>
      <c r="AV137" s="14" t="s">
        <v>189</v>
      </c>
      <c r="AW137" s="14" t="s">
        <v>30</v>
      </c>
      <c r="AX137" s="14" t="s">
        <v>81</v>
      </c>
      <c r="AY137" s="226" t="s">
        <v>181</v>
      </c>
    </row>
    <row r="138" spans="1:65" s="2" customFormat="1" ht="21.75" customHeight="1" x14ac:dyDescent="0.2">
      <c r="A138" s="34"/>
      <c r="B138" s="35"/>
      <c r="C138" s="227" t="s">
        <v>182</v>
      </c>
      <c r="D138" s="227" t="s">
        <v>212</v>
      </c>
      <c r="E138" s="228" t="s">
        <v>533</v>
      </c>
      <c r="F138" s="229" t="s">
        <v>534</v>
      </c>
      <c r="G138" s="230" t="s">
        <v>215</v>
      </c>
      <c r="H138" s="231">
        <v>4.1399999999999997</v>
      </c>
      <c r="I138" s="232"/>
      <c r="J138" s="233">
        <f>ROUND(I138*H138,2)</f>
        <v>0</v>
      </c>
      <c r="K138" s="229" t="s">
        <v>188</v>
      </c>
      <c r="L138" s="234"/>
      <c r="M138" s="235" t="s">
        <v>1</v>
      </c>
      <c r="N138" s="236" t="s">
        <v>38</v>
      </c>
      <c r="O138" s="71"/>
      <c r="P138" s="200">
        <f>O138*H138</f>
        <v>0</v>
      </c>
      <c r="Q138" s="200">
        <v>1</v>
      </c>
      <c r="R138" s="200">
        <f>Q138*H138</f>
        <v>4.1399999999999997</v>
      </c>
      <c r="S138" s="200">
        <v>0</v>
      </c>
      <c r="T138" s="201">
        <f>S138*H138</f>
        <v>0</v>
      </c>
      <c r="U138" s="34"/>
      <c r="V138" s="34"/>
      <c r="W138" s="34"/>
      <c r="X138" s="34"/>
      <c r="Y138" s="34"/>
      <c r="Z138" s="34"/>
      <c r="AA138" s="34"/>
      <c r="AB138" s="34"/>
      <c r="AC138" s="34"/>
      <c r="AD138" s="34"/>
      <c r="AE138" s="34"/>
      <c r="AR138" s="202" t="s">
        <v>216</v>
      </c>
      <c r="AT138" s="202" t="s">
        <v>212</v>
      </c>
      <c r="AU138" s="202" t="s">
        <v>83</v>
      </c>
      <c r="AY138" s="17" t="s">
        <v>181</v>
      </c>
      <c r="BE138" s="203">
        <f>IF(N138="základní",J138,0)</f>
        <v>0</v>
      </c>
      <c r="BF138" s="203">
        <f>IF(N138="snížená",J138,0)</f>
        <v>0</v>
      </c>
      <c r="BG138" s="203">
        <f>IF(N138="zákl. přenesená",J138,0)</f>
        <v>0</v>
      </c>
      <c r="BH138" s="203">
        <f>IF(N138="sníž. přenesená",J138,0)</f>
        <v>0</v>
      </c>
      <c r="BI138" s="203">
        <f>IF(N138="nulová",J138,0)</f>
        <v>0</v>
      </c>
      <c r="BJ138" s="17" t="s">
        <v>81</v>
      </c>
      <c r="BK138" s="203">
        <f>ROUND(I138*H138,2)</f>
        <v>0</v>
      </c>
      <c r="BL138" s="17" t="s">
        <v>189</v>
      </c>
      <c r="BM138" s="202" t="s">
        <v>688</v>
      </c>
    </row>
    <row r="139" spans="1:65" s="13" customFormat="1" x14ac:dyDescent="0.2">
      <c r="B139" s="204"/>
      <c r="C139" s="205"/>
      <c r="D139" s="206" t="s">
        <v>191</v>
      </c>
      <c r="E139" s="207" t="s">
        <v>1</v>
      </c>
      <c r="F139" s="208" t="s">
        <v>689</v>
      </c>
      <c r="G139" s="205"/>
      <c r="H139" s="209">
        <v>4.1399999999999997</v>
      </c>
      <c r="I139" s="210"/>
      <c r="J139" s="205"/>
      <c r="K139" s="205"/>
      <c r="L139" s="211"/>
      <c r="M139" s="212"/>
      <c r="N139" s="213"/>
      <c r="O139" s="213"/>
      <c r="P139" s="213"/>
      <c r="Q139" s="213"/>
      <c r="R139" s="213"/>
      <c r="S139" s="213"/>
      <c r="T139" s="214"/>
      <c r="AT139" s="215" t="s">
        <v>191</v>
      </c>
      <c r="AU139" s="215" t="s">
        <v>83</v>
      </c>
      <c r="AV139" s="13" t="s">
        <v>83</v>
      </c>
      <c r="AW139" s="13" t="s">
        <v>30</v>
      </c>
      <c r="AX139" s="13" t="s">
        <v>73</v>
      </c>
      <c r="AY139" s="215" t="s">
        <v>181</v>
      </c>
    </row>
    <row r="140" spans="1:65" s="14" customFormat="1" x14ac:dyDescent="0.2">
      <c r="B140" s="216"/>
      <c r="C140" s="217"/>
      <c r="D140" s="206" t="s">
        <v>191</v>
      </c>
      <c r="E140" s="218" t="s">
        <v>1</v>
      </c>
      <c r="F140" s="219" t="s">
        <v>193</v>
      </c>
      <c r="G140" s="217"/>
      <c r="H140" s="220">
        <v>4.1399999999999997</v>
      </c>
      <c r="I140" s="221"/>
      <c r="J140" s="217"/>
      <c r="K140" s="217"/>
      <c r="L140" s="222"/>
      <c r="M140" s="223"/>
      <c r="N140" s="224"/>
      <c r="O140" s="224"/>
      <c r="P140" s="224"/>
      <c r="Q140" s="224"/>
      <c r="R140" s="224"/>
      <c r="S140" s="224"/>
      <c r="T140" s="225"/>
      <c r="AT140" s="226" t="s">
        <v>191</v>
      </c>
      <c r="AU140" s="226" t="s">
        <v>83</v>
      </c>
      <c r="AV140" s="14" t="s">
        <v>189</v>
      </c>
      <c r="AW140" s="14" t="s">
        <v>30</v>
      </c>
      <c r="AX140" s="14" t="s">
        <v>81</v>
      </c>
      <c r="AY140" s="226" t="s">
        <v>181</v>
      </c>
    </row>
    <row r="141" spans="1:65" s="2" customFormat="1" ht="24.2" customHeight="1" x14ac:dyDescent="0.2">
      <c r="A141" s="34"/>
      <c r="B141" s="35"/>
      <c r="C141" s="227" t="s">
        <v>219</v>
      </c>
      <c r="D141" s="227" t="s">
        <v>212</v>
      </c>
      <c r="E141" s="228" t="s">
        <v>436</v>
      </c>
      <c r="F141" s="229" t="s">
        <v>437</v>
      </c>
      <c r="G141" s="230" t="s">
        <v>215</v>
      </c>
      <c r="H141" s="231">
        <v>1.38</v>
      </c>
      <c r="I141" s="232"/>
      <c r="J141" s="233">
        <f>ROUND(I141*H141,2)</f>
        <v>0</v>
      </c>
      <c r="K141" s="229" t="s">
        <v>188</v>
      </c>
      <c r="L141" s="234"/>
      <c r="M141" s="235" t="s">
        <v>1</v>
      </c>
      <c r="N141" s="236" t="s">
        <v>38</v>
      </c>
      <c r="O141" s="71"/>
      <c r="P141" s="200">
        <f>O141*H141</f>
        <v>0</v>
      </c>
      <c r="Q141" s="200">
        <v>1</v>
      </c>
      <c r="R141" s="200">
        <f>Q141*H141</f>
        <v>1.38</v>
      </c>
      <c r="S141" s="200">
        <v>0</v>
      </c>
      <c r="T141" s="201">
        <f>S141*H141</f>
        <v>0</v>
      </c>
      <c r="U141" s="34"/>
      <c r="V141" s="34"/>
      <c r="W141" s="34"/>
      <c r="X141" s="34"/>
      <c r="Y141" s="34"/>
      <c r="Z141" s="34"/>
      <c r="AA141" s="34"/>
      <c r="AB141" s="34"/>
      <c r="AC141" s="34"/>
      <c r="AD141" s="34"/>
      <c r="AE141" s="34"/>
      <c r="AR141" s="202" t="s">
        <v>216</v>
      </c>
      <c r="AT141" s="202" t="s">
        <v>212</v>
      </c>
      <c r="AU141" s="202" t="s">
        <v>83</v>
      </c>
      <c r="AY141" s="17" t="s">
        <v>181</v>
      </c>
      <c r="BE141" s="203">
        <f>IF(N141="základní",J141,0)</f>
        <v>0</v>
      </c>
      <c r="BF141" s="203">
        <f>IF(N141="snížená",J141,0)</f>
        <v>0</v>
      </c>
      <c r="BG141" s="203">
        <f>IF(N141="zákl. přenesená",J141,0)</f>
        <v>0</v>
      </c>
      <c r="BH141" s="203">
        <f>IF(N141="sníž. přenesená",J141,0)</f>
        <v>0</v>
      </c>
      <c r="BI141" s="203">
        <f>IF(N141="nulová",J141,0)</f>
        <v>0</v>
      </c>
      <c r="BJ141" s="17" t="s">
        <v>81</v>
      </c>
      <c r="BK141" s="203">
        <f>ROUND(I141*H141,2)</f>
        <v>0</v>
      </c>
      <c r="BL141" s="17" t="s">
        <v>189</v>
      </c>
      <c r="BM141" s="202" t="s">
        <v>690</v>
      </c>
    </row>
    <row r="142" spans="1:65" s="13" customFormat="1" x14ac:dyDescent="0.2">
      <c r="B142" s="204"/>
      <c r="C142" s="205"/>
      <c r="D142" s="206" t="s">
        <v>191</v>
      </c>
      <c r="E142" s="207" t="s">
        <v>1</v>
      </c>
      <c r="F142" s="208" t="s">
        <v>691</v>
      </c>
      <c r="G142" s="205"/>
      <c r="H142" s="209">
        <v>1.38</v>
      </c>
      <c r="I142" s="210"/>
      <c r="J142" s="205"/>
      <c r="K142" s="205"/>
      <c r="L142" s="211"/>
      <c r="M142" s="212"/>
      <c r="N142" s="213"/>
      <c r="O142" s="213"/>
      <c r="P142" s="213"/>
      <c r="Q142" s="213"/>
      <c r="R142" s="213"/>
      <c r="S142" s="213"/>
      <c r="T142" s="214"/>
      <c r="AT142" s="215" t="s">
        <v>191</v>
      </c>
      <c r="AU142" s="215" t="s">
        <v>83</v>
      </c>
      <c r="AV142" s="13" t="s">
        <v>83</v>
      </c>
      <c r="AW142" s="13" t="s">
        <v>30</v>
      </c>
      <c r="AX142" s="13" t="s">
        <v>73</v>
      </c>
      <c r="AY142" s="215" t="s">
        <v>181</v>
      </c>
    </row>
    <row r="143" spans="1:65" s="14" customFormat="1" x14ac:dyDescent="0.2">
      <c r="B143" s="216"/>
      <c r="C143" s="217"/>
      <c r="D143" s="206" t="s">
        <v>191</v>
      </c>
      <c r="E143" s="218" t="s">
        <v>1</v>
      </c>
      <c r="F143" s="219" t="s">
        <v>193</v>
      </c>
      <c r="G143" s="217"/>
      <c r="H143" s="220">
        <v>1.38</v>
      </c>
      <c r="I143" s="221"/>
      <c r="J143" s="217"/>
      <c r="K143" s="217"/>
      <c r="L143" s="222"/>
      <c r="M143" s="223"/>
      <c r="N143" s="224"/>
      <c r="O143" s="224"/>
      <c r="P143" s="224"/>
      <c r="Q143" s="224"/>
      <c r="R143" s="224"/>
      <c r="S143" s="224"/>
      <c r="T143" s="225"/>
      <c r="AT143" s="226" t="s">
        <v>191</v>
      </c>
      <c r="AU143" s="226" t="s">
        <v>83</v>
      </c>
      <c r="AV143" s="14" t="s">
        <v>189</v>
      </c>
      <c r="AW143" s="14" t="s">
        <v>30</v>
      </c>
      <c r="AX143" s="14" t="s">
        <v>81</v>
      </c>
      <c r="AY143" s="226" t="s">
        <v>181</v>
      </c>
    </row>
    <row r="144" spans="1:65" s="2" customFormat="1" ht="78" customHeight="1" x14ac:dyDescent="0.2">
      <c r="A144" s="34"/>
      <c r="B144" s="35"/>
      <c r="C144" s="191" t="s">
        <v>224</v>
      </c>
      <c r="D144" s="191" t="s">
        <v>184</v>
      </c>
      <c r="E144" s="192" t="s">
        <v>539</v>
      </c>
      <c r="F144" s="193" t="s">
        <v>540</v>
      </c>
      <c r="G144" s="194" t="s">
        <v>187</v>
      </c>
      <c r="H144" s="195">
        <v>12</v>
      </c>
      <c r="I144" s="196"/>
      <c r="J144" s="197">
        <f>ROUND(I144*H144,2)</f>
        <v>0</v>
      </c>
      <c r="K144" s="193" t="s">
        <v>188</v>
      </c>
      <c r="L144" s="39"/>
      <c r="M144" s="198" t="s">
        <v>1</v>
      </c>
      <c r="N144" s="199" t="s">
        <v>38</v>
      </c>
      <c r="O144" s="71"/>
      <c r="P144" s="200">
        <f>O144*H144</f>
        <v>0</v>
      </c>
      <c r="Q144" s="200">
        <v>0</v>
      </c>
      <c r="R144" s="200">
        <f>Q144*H144</f>
        <v>0</v>
      </c>
      <c r="S144" s="200">
        <v>0</v>
      </c>
      <c r="T144" s="201">
        <f>S144*H144</f>
        <v>0</v>
      </c>
      <c r="U144" s="34"/>
      <c r="V144" s="34"/>
      <c r="W144" s="34"/>
      <c r="X144" s="34"/>
      <c r="Y144" s="34"/>
      <c r="Z144" s="34"/>
      <c r="AA144" s="34"/>
      <c r="AB144" s="34"/>
      <c r="AC144" s="34"/>
      <c r="AD144" s="34"/>
      <c r="AE144" s="34"/>
      <c r="AR144" s="202" t="s">
        <v>189</v>
      </c>
      <c r="AT144" s="202" t="s">
        <v>184</v>
      </c>
      <c r="AU144" s="202" t="s">
        <v>83</v>
      </c>
      <c r="AY144" s="17" t="s">
        <v>181</v>
      </c>
      <c r="BE144" s="203">
        <f>IF(N144="základní",J144,0)</f>
        <v>0</v>
      </c>
      <c r="BF144" s="203">
        <f>IF(N144="snížená",J144,0)</f>
        <v>0</v>
      </c>
      <c r="BG144" s="203">
        <f>IF(N144="zákl. přenesená",J144,0)</f>
        <v>0</v>
      </c>
      <c r="BH144" s="203">
        <f>IF(N144="sníž. přenesená",J144,0)</f>
        <v>0</v>
      </c>
      <c r="BI144" s="203">
        <f>IF(N144="nulová",J144,0)</f>
        <v>0</v>
      </c>
      <c r="BJ144" s="17" t="s">
        <v>81</v>
      </c>
      <c r="BK144" s="203">
        <f>ROUND(I144*H144,2)</f>
        <v>0</v>
      </c>
      <c r="BL144" s="17" t="s">
        <v>189</v>
      </c>
      <c r="BM144" s="202" t="s">
        <v>692</v>
      </c>
    </row>
    <row r="145" spans="1:65" s="13" customFormat="1" x14ac:dyDescent="0.2">
      <c r="B145" s="204"/>
      <c r="C145" s="205"/>
      <c r="D145" s="206" t="s">
        <v>191</v>
      </c>
      <c r="E145" s="207" t="s">
        <v>1</v>
      </c>
      <c r="F145" s="208" t="s">
        <v>687</v>
      </c>
      <c r="G145" s="205"/>
      <c r="H145" s="209">
        <v>12</v>
      </c>
      <c r="I145" s="210"/>
      <c r="J145" s="205"/>
      <c r="K145" s="205"/>
      <c r="L145" s="211"/>
      <c r="M145" s="212"/>
      <c r="N145" s="213"/>
      <c r="O145" s="213"/>
      <c r="P145" s="213"/>
      <c r="Q145" s="213"/>
      <c r="R145" s="213"/>
      <c r="S145" s="213"/>
      <c r="T145" s="214"/>
      <c r="AT145" s="215" t="s">
        <v>191</v>
      </c>
      <c r="AU145" s="215" t="s">
        <v>83</v>
      </c>
      <c r="AV145" s="13" t="s">
        <v>83</v>
      </c>
      <c r="AW145" s="13" t="s">
        <v>30</v>
      </c>
      <c r="AX145" s="13" t="s">
        <v>73</v>
      </c>
      <c r="AY145" s="215" t="s">
        <v>181</v>
      </c>
    </row>
    <row r="146" spans="1:65" s="14" customFormat="1" x14ac:dyDescent="0.2">
      <c r="B146" s="216"/>
      <c r="C146" s="217"/>
      <c r="D146" s="206" t="s">
        <v>191</v>
      </c>
      <c r="E146" s="218" t="s">
        <v>1</v>
      </c>
      <c r="F146" s="219" t="s">
        <v>193</v>
      </c>
      <c r="G146" s="217"/>
      <c r="H146" s="220">
        <v>12</v>
      </c>
      <c r="I146" s="221"/>
      <c r="J146" s="217"/>
      <c r="K146" s="217"/>
      <c r="L146" s="222"/>
      <c r="M146" s="223"/>
      <c r="N146" s="224"/>
      <c r="O146" s="224"/>
      <c r="P146" s="224"/>
      <c r="Q146" s="224"/>
      <c r="R146" s="224"/>
      <c r="S146" s="224"/>
      <c r="T146" s="225"/>
      <c r="AT146" s="226" t="s">
        <v>191</v>
      </c>
      <c r="AU146" s="226" t="s">
        <v>83</v>
      </c>
      <c r="AV146" s="14" t="s">
        <v>189</v>
      </c>
      <c r="AW146" s="14" t="s">
        <v>30</v>
      </c>
      <c r="AX146" s="14" t="s">
        <v>81</v>
      </c>
      <c r="AY146" s="226" t="s">
        <v>181</v>
      </c>
    </row>
    <row r="147" spans="1:65" s="2" customFormat="1" ht="66.75" customHeight="1" x14ac:dyDescent="0.2">
      <c r="A147" s="34"/>
      <c r="B147" s="35"/>
      <c r="C147" s="191" t="s">
        <v>216</v>
      </c>
      <c r="D147" s="191" t="s">
        <v>184</v>
      </c>
      <c r="E147" s="192" t="s">
        <v>542</v>
      </c>
      <c r="F147" s="193" t="s">
        <v>543</v>
      </c>
      <c r="G147" s="194" t="s">
        <v>196</v>
      </c>
      <c r="H147" s="195">
        <v>4.5</v>
      </c>
      <c r="I147" s="196"/>
      <c r="J147" s="197">
        <f>ROUND(I147*H147,2)</f>
        <v>0</v>
      </c>
      <c r="K147" s="193" t="s">
        <v>188</v>
      </c>
      <c r="L147" s="39"/>
      <c r="M147" s="198" t="s">
        <v>1</v>
      </c>
      <c r="N147" s="199" t="s">
        <v>38</v>
      </c>
      <c r="O147" s="71"/>
      <c r="P147" s="200">
        <f>O147*H147</f>
        <v>0</v>
      </c>
      <c r="Q147" s="200">
        <v>0</v>
      </c>
      <c r="R147" s="200">
        <f>Q147*H147</f>
        <v>0</v>
      </c>
      <c r="S147" s="200">
        <v>0</v>
      </c>
      <c r="T147" s="201">
        <f>S147*H147</f>
        <v>0</v>
      </c>
      <c r="U147" s="34"/>
      <c r="V147" s="34"/>
      <c r="W147" s="34"/>
      <c r="X147" s="34"/>
      <c r="Y147" s="34"/>
      <c r="Z147" s="34"/>
      <c r="AA147" s="34"/>
      <c r="AB147" s="34"/>
      <c r="AC147" s="34"/>
      <c r="AD147" s="34"/>
      <c r="AE147" s="34"/>
      <c r="AR147" s="202" t="s">
        <v>189</v>
      </c>
      <c r="AT147" s="202" t="s">
        <v>184</v>
      </c>
      <c r="AU147" s="202" t="s">
        <v>83</v>
      </c>
      <c r="AY147" s="17" t="s">
        <v>181</v>
      </c>
      <c r="BE147" s="203">
        <f>IF(N147="základní",J147,0)</f>
        <v>0</v>
      </c>
      <c r="BF147" s="203">
        <f>IF(N147="snížená",J147,0)</f>
        <v>0</v>
      </c>
      <c r="BG147" s="203">
        <f>IF(N147="zákl. přenesená",J147,0)</f>
        <v>0</v>
      </c>
      <c r="BH147" s="203">
        <f>IF(N147="sníž. přenesená",J147,0)</f>
        <v>0</v>
      </c>
      <c r="BI147" s="203">
        <f>IF(N147="nulová",J147,0)</f>
        <v>0</v>
      </c>
      <c r="BJ147" s="17" t="s">
        <v>81</v>
      </c>
      <c r="BK147" s="203">
        <f>ROUND(I147*H147,2)</f>
        <v>0</v>
      </c>
      <c r="BL147" s="17" t="s">
        <v>189</v>
      </c>
      <c r="BM147" s="202" t="s">
        <v>693</v>
      </c>
    </row>
    <row r="148" spans="1:65" s="13" customFormat="1" x14ac:dyDescent="0.2">
      <c r="B148" s="204"/>
      <c r="C148" s="205"/>
      <c r="D148" s="206" t="s">
        <v>191</v>
      </c>
      <c r="E148" s="207" t="s">
        <v>1</v>
      </c>
      <c r="F148" s="208" t="s">
        <v>545</v>
      </c>
      <c r="G148" s="205"/>
      <c r="H148" s="209">
        <v>4.5</v>
      </c>
      <c r="I148" s="210"/>
      <c r="J148" s="205"/>
      <c r="K148" s="205"/>
      <c r="L148" s="211"/>
      <c r="M148" s="212"/>
      <c r="N148" s="213"/>
      <c r="O148" s="213"/>
      <c r="P148" s="213"/>
      <c r="Q148" s="213"/>
      <c r="R148" s="213"/>
      <c r="S148" s="213"/>
      <c r="T148" s="214"/>
      <c r="AT148" s="215" t="s">
        <v>191</v>
      </c>
      <c r="AU148" s="215" t="s">
        <v>83</v>
      </c>
      <c r="AV148" s="13" t="s">
        <v>83</v>
      </c>
      <c r="AW148" s="13" t="s">
        <v>30</v>
      </c>
      <c r="AX148" s="13" t="s">
        <v>73</v>
      </c>
      <c r="AY148" s="215" t="s">
        <v>181</v>
      </c>
    </row>
    <row r="149" spans="1:65" s="14" customFormat="1" x14ac:dyDescent="0.2">
      <c r="B149" s="216"/>
      <c r="C149" s="217"/>
      <c r="D149" s="206" t="s">
        <v>191</v>
      </c>
      <c r="E149" s="218" t="s">
        <v>1</v>
      </c>
      <c r="F149" s="219" t="s">
        <v>193</v>
      </c>
      <c r="G149" s="217"/>
      <c r="H149" s="220">
        <v>4.5</v>
      </c>
      <c r="I149" s="221"/>
      <c r="J149" s="217"/>
      <c r="K149" s="217"/>
      <c r="L149" s="222"/>
      <c r="M149" s="223"/>
      <c r="N149" s="224"/>
      <c r="O149" s="224"/>
      <c r="P149" s="224"/>
      <c r="Q149" s="224"/>
      <c r="R149" s="224"/>
      <c r="S149" s="224"/>
      <c r="T149" s="225"/>
      <c r="AT149" s="226" t="s">
        <v>191</v>
      </c>
      <c r="AU149" s="226" t="s">
        <v>83</v>
      </c>
      <c r="AV149" s="14" t="s">
        <v>189</v>
      </c>
      <c r="AW149" s="14" t="s">
        <v>30</v>
      </c>
      <c r="AX149" s="14" t="s">
        <v>81</v>
      </c>
      <c r="AY149" s="226" t="s">
        <v>181</v>
      </c>
    </row>
    <row r="150" spans="1:65" s="2" customFormat="1" ht="21.75" customHeight="1" x14ac:dyDescent="0.2">
      <c r="A150" s="34"/>
      <c r="B150" s="35"/>
      <c r="C150" s="227" t="s">
        <v>233</v>
      </c>
      <c r="D150" s="227" t="s">
        <v>212</v>
      </c>
      <c r="E150" s="228" t="s">
        <v>546</v>
      </c>
      <c r="F150" s="229" t="s">
        <v>547</v>
      </c>
      <c r="G150" s="230" t="s">
        <v>196</v>
      </c>
      <c r="H150" s="231">
        <v>1.62</v>
      </c>
      <c r="I150" s="232"/>
      <c r="J150" s="233">
        <f>ROUND(I150*H150,2)</f>
        <v>0</v>
      </c>
      <c r="K150" s="229" t="s">
        <v>188</v>
      </c>
      <c r="L150" s="234"/>
      <c r="M150" s="235" t="s">
        <v>1</v>
      </c>
      <c r="N150" s="236" t="s">
        <v>38</v>
      </c>
      <c r="O150" s="71"/>
      <c r="P150" s="200">
        <f>O150*H150</f>
        <v>0</v>
      </c>
      <c r="Q150" s="200">
        <v>2.234</v>
      </c>
      <c r="R150" s="200">
        <f>Q150*H150</f>
        <v>3.6190800000000003</v>
      </c>
      <c r="S150" s="200">
        <v>0</v>
      </c>
      <c r="T150" s="201">
        <f>S150*H150</f>
        <v>0</v>
      </c>
      <c r="U150" s="34"/>
      <c r="V150" s="34"/>
      <c r="W150" s="34"/>
      <c r="X150" s="34"/>
      <c r="Y150" s="34"/>
      <c r="Z150" s="34"/>
      <c r="AA150" s="34"/>
      <c r="AB150" s="34"/>
      <c r="AC150" s="34"/>
      <c r="AD150" s="34"/>
      <c r="AE150" s="34"/>
      <c r="AR150" s="202" t="s">
        <v>216</v>
      </c>
      <c r="AT150" s="202" t="s">
        <v>212</v>
      </c>
      <c r="AU150" s="202" t="s">
        <v>83</v>
      </c>
      <c r="AY150" s="17" t="s">
        <v>181</v>
      </c>
      <c r="BE150" s="203">
        <f>IF(N150="základní",J150,0)</f>
        <v>0</v>
      </c>
      <c r="BF150" s="203">
        <f>IF(N150="snížená",J150,0)</f>
        <v>0</v>
      </c>
      <c r="BG150" s="203">
        <f>IF(N150="zákl. přenesená",J150,0)</f>
        <v>0</v>
      </c>
      <c r="BH150" s="203">
        <f>IF(N150="sníž. přenesená",J150,0)</f>
        <v>0</v>
      </c>
      <c r="BI150" s="203">
        <f>IF(N150="nulová",J150,0)</f>
        <v>0</v>
      </c>
      <c r="BJ150" s="17" t="s">
        <v>81</v>
      </c>
      <c r="BK150" s="203">
        <f>ROUND(I150*H150,2)</f>
        <v>0</v>
      </c>
      <c r="BL150" s="17" t="s">
        <v>189</v>
      </c>
      <c r="BM150" s="202" t="s">
        <v>694</v>
      </c>
    </row>
    <row r="151" spans="1:65" s="13" customFormat="1" x14ac:dyDescent="0.2">
      <c r="B151" s="204"/>
      <c r="C151" s="205"/>
      <c r="D151" s="206" t="s">
        <v>191</v>
      </c>
      <c r="E151" s="207" t="s">
        <v>1</v>
      </c>
      <c r="F151" s="208" t="s">
        <v>549</v>
      </c>
      <c r="G151" s="205"/>
      <c r="H151" s="209">
        <v>1.62</v>
      </c>
      <c r="I151" s="210"/>
      <c r="J151" s="205"/>
      <c r="K151" s="205"/>
      <c r="L151" s="211"/>
      <c r="M151" s="212"/>
      <c r="N151" s="213"/>
      <c r="O151" s="213"/>
      <c r="P151" s="213"/>
      <c r="Q151" s="213"/>
      <c r="R151" s="213"/>
      <c r="S151" s="213"/>
      <c r="T151" s="214"/>
      <c r="AT151" s="215" t="s">
        <v>191</v>
      </c>
      <c r="AU151" s="215" t="s">
        <v>83</v>
      </c>
      <c r="AV151" s="13" t="s">
        <v>83</v>
      </c>
      <c r="AW151" s="13" t="s">
        <v>30</v>
      </c>
      <c r="AX151" s="13" t="s">
        <v>73</v>
      </c>
      <c r="AY151" s="215" t="s">
        <v>181</v>
      </c>
    </row>
    <row r="152" spans="1:65" s="14" customFormat="1" x14ac:dyDescent="0.2">
      <c r="B152" s="216"/>
      <c r="C152" s="217"/>
      <c r="D152" s="206" t="s">
        <v>191</v>
      </c>
      <c r="E152" s="218" t="s">
        <v>1</v>
      </c>
      <c r="F152" s="219" t="s">
        <v>193</v>
      </c>
      <c r="G152" s="217"/>
      <c r="H152" s="220">
        <v>1.62</v>
      </c>
      <c r="I152" s="221"/>
      <c r="J152" s="217"/>
      <c r="K152" s="217"/>
      <c r="L152" s="222"/>
      <c r="M152" s="223"/>
      <c r="N152" s="224"/>
      <c r="O152" s="224"/>
      <c r="P152" s="224"/>
      <c r="Q152" s="224"/>
      <c r="R152" s="224"/>
      <c r="S152" s="224"/>
      <c r="T152" s="225"/>
      <c r="AT152" s="226" t="s">
        <v>191</v>
      </c>
      <c r="AU152" s="226" t="s">
        <v>83</v>
      </c>
      <c r="AV152" s="14" t="s">
        <v>189</v>
      </c>
      <c r="AW152" s="14" t="s">
        <v>30</v>
      </c>
      <c r="AX152" s="14" t="s">
        <v>81</v>
      </c>
      <c r="AY152" s="226" t="s">
        <v>181</v>
      </c>
    </row>
    <row r="153" spans="1:65" s="2" customFormat="1" ht="16.5" customHeight="1" x14ac:dyDescent="0.2">
      <c r="A153" s="34"/>
      <c r="B153" s="35"/>
      <c r="C153" s="227" t="s">
        <v>239</v>
      </c>
      <c r="D153" s="227" t="s">
        <v>212</v>
      </c>
      <c r="E153" s="228" t="s">
        <v>695</v>
      </c>
      <c r="F153" s="229" t="s">
        <v>696</v>
      </c>
      <c r="G153" s="230" t="s">
        <v>227</v>
      </c>
      <c r="H153" s="231">
        <v>20</v>
      </c>
      <c r="I153" s="232"/>
      <c r="J153" s="233">
        <f>ROUND(I153*H153,2)</f>
        <v>0</v>
      </c>
      <c r="K153" s="229" t="s">
        <v>188</v>
      </c>
      <c r="L153" s="234"/>
      <c r="M153" s="235" t="s">
        <v>1</v>
      </c>
      <c r="N153" s="236" t="s">
        <v>38</v>
      </c>
      <c r="O153" s="71"/>
      <c r="P153" s="200">
        <f>O153*H153</f>
        <v>0</v>
      </c>
      <c r="Q153" s="200">
        <v>0</v>
      </c>
      <c r="R153" s="200">
        <f>Q153*H153</f>
        <v>0</v>
      </c>
      <c r="S153" s="200">
        <v>0</v>
      </c>
      <c r="T153" s="201">
        <f>S153*H153</f>
        <v>0</v>
      </c>
      <c r="U153" s="34"/>
      <c r="V153" s="34"/>
      <c r="W153" s="34"/>
      <c r="X153" s="34"/>
      <c r="Y153" s="34"/>
      <c r="Z153" s="34"/>
      <c r="AA153" s="34"/>
      <c r="AB153" s="34"/>
      <c r="AC153" s="34"/>
      <c r="AD153" s="34"/>
      <c r="AE153" s="34"/>
      <c r="AR153" s="202" t="s">
        <v>216</v>
      </c>
      <c r="AT153" s="202" t="s">
        <v>212</v>
      </c>
      <c r="AU153" s="202" t="s">
        <v>83</v>
      </c>
      <c r="AY153" s="17" t="s">
        <v>181</v>
      </c>
      <c r="BE153" s="203">
        <f>IF(N153="základní",J153,0)</f>
        <v>0</v>
      </c>
      <c r="BF153" s="203">
        <f>IF(N153="snížená",J153,0)</f>
        <v>0</v>
      </c>
      <c r="BG153" s="203">
        <f>IF(N153="zákl. přenesená",J153,0)</f>
        <v>0</v>
      </c>
      <c r="BH153" s="203">
        <f>IF(N153="sníž. přenesená",J153,0)</f>
        <v>0</v>
      </c>
      <c r="BI153" s="203">
        <f>IF(N153="nulová",J153,0)</f>
        <v>0</v>
      </c>
      <c r="BJ153" s="17" t="s">
        <v>81</v>
      </c>
      <c r="BK153" s="203">
        <f>ROUND(I153*H153,2)</f>
        <v>0</v>
      </c>
      <c r="BL153" s="17" t="s">
        <v>189</v>
      </c>
      <c r="BM153" s="202" t="s">
        <v>697</v>
      </c>
    </row>
    <row r="154" spans="1:65" s="13" customFormat="1" x14ac:dyDescent="0.2">
      <c r="B154" s="204"/>
      <c r="C154" s="205"/>
      <c r="D154" s="206" t="s">
        <v>191</v>
      </c>
      <c r="E154" s="207" t="s">
        <v>1</v>
      </c>
      <c r="F154" s="208" t="s">
        <v>292</v>
      </c>
      <c r="G154" s="205"/>
      <c r="H154" s="209">
        <v>20</v>
      </c>
      <c r="I154" s="210"/>
      <c r="J154" s="205"/>
      <c r="K154" s="205"/>
      <c r="L154" s="211"/>
      <c r="M154" s="212"/>
      <c r="N154" s="213"/>
      <c r="O154" s="213"/>
      <c r="P154" s="213"/>
      <c r="Q154" s="213"/>
      <c r="R154" s="213"/>
      <c r="S154" s="213"/>
      <c r="T154" s="214"/>
      <c r="AT154" s="215" t="s">
        <v>191</v>
      </c>
      <c r="AU154" s="215" t="s">
        <v>83</v>
      </c>
      <c r="AV154" s="13" t="s">
        <v>83</v>
      </c>
      <c r="AW154" s="13" t="s">
        <v>30</v>
      </c>
      <c r="AX154" s="13" t="s">
        <v>73</v>
      </c>
      <c r="AY154" s="215" t="s">
        <v>181</v>
      </c>
    </row>
    <row r="155" spans="1:65" s="14" customFormat="1" x14ac:dyDescent="0.2">
      <c r="B155" s="216"/>
      <c r="C155" s="217"/>
      <c r="D155" s="206" t="s">
        <v>191</v>
      </c>
      <c r="E155" s="218" t="s">
        <v>1</v>
      </c>
      <c r="F155" s="219" t="s">
        <v>193</v>
      </c>
      <c r="G155" s="217"/>
      <c r="H155" s="220">
        <v>20</v>
      </c>
      <c r="I155" s="221"/>
      <c r="J155" s="217"/>
      <c r="K155" s="217"/>
      <c r="L155" s="222"/>
      <c r="M155" s="223"/>
      <c r="N155" s="224"/>
      <c r="O155" s="224"/>
      <c r="P155" s="224"/>
      <c r="Q155" s="224"/>
      <c r="R155" s="224"/>
      <c r="S155" s="224"/>
      <c r="T155" s="225"/>
      <c r="AT155" s="226" t="s">
        <v>191</v>
      </c>
      <c r="AU155" s="226" t="s">
        <v>83</v>
      </c>
      <c r="AV155" s="14" t="s">
        <v>189</v>
      </c>
      <c r="AW155" s="14" t="s">
        <v>30</v>
      </c>
      <c r="AX155" s="14" t="s">
        <v>81</v>
      </c>
      <c r="AY155" s="226" t="s">
        <v>181</v>
      </c>
    </row>
    <row r="156" spans="1:65" s="12" customFormat="1" ht="25.9" customHeight="1" x14ac:dyDescent="0.2">
      <c r="B156" s="175"/>
      <c r="C156" s="176"/>
      <c r="D156" s="177" t="s">
        <v>72</v>
      </c>
      <c r="E156" s="178" t="s">
        <v>450</v>
      </c>
      <c r="F156" s="178" t="s">
        <v>451</v>
      </c>
      <c r="G156" s="176"/>
      <c r="H156" s="176"/>
      <c r="I156" s="179"/>
      <c r="J156" s="180">
        <f>BK156</f>
        <v>0</v>
      </c>
      <c r="K156" s="176"/>
      <c r="L156" s="181"/>
      <c r="M156" s="182"/>
      <c r="N156" s="183"/>
      <c r="O156" s="183"/>
      <c r="P156" s="184">
        <f>SUM(P157:P170)</f>
        <v>0</v>
      </c>
      <c r="Q156" s="183"/>
      <c r="R156" s="184">
        <f>SUM(R157:R170)</f>
        <v>0</v>
      </c>
      <c r="S156" s="183"/>
      <c r="T156" s="185">
        <f>SUM(T157:T170)</f>
        <v>0</v>
      </c>
      <c r="AR156" s="186" t="s">
        <v>189</v>
      </c>
      <c r="AT156" s="187" t="s">
        <v>72</v>
      </c>
      <c r="AU156" s="187" t="s">
        <v>73</v>
      </c>
      <c r="AY156" s="186" t="s">
        <v>181</v>
      </c>
      <c r="BK156" s="188">
        <f>SUM(BK157:BK170)</f>
        <v>0</v>
      </c>
    </row>
    <row r="157" spans="1:65" s="2" customFormat="1" ht="24.2" customHeight="1" x14ac:dyDescent="0.2">
      <c r="A157" s="34"/>
      <c r="B157" s="35"/>
      <c r="C157" s="191" t="s">
        <v>258</v>
      </c>
      <c r="D157" s="191" t="s">
        <v>184</v>
      </c>
      <c r="E157" s="192" t="s">
        <v>550</v>
      </c>
      <c r="F157" s="193" t="s">
        <v>551</v>
      </c>
      <c r="G157" s="194" t="s">
        <v>552</v>
      </c>
      <c r="H157" s="195">
        <v>1</v>
      </c>
      <c r="I157" s="196"/>
      <c r="J157" s="197">
        <f>ROUND(I157*H157,2)</f>
        <v>0</v>
      </c>
      <c r="K157" s="193" t="s">
        <v>188</v>
      </c>
      <c r="L157" s="39"/>
      <c r="M157" s="198" t="s">
        <v>1</v>
      </c>
      <c r="N157" s="199" t="s">
        <v>38</v>
      </c>
      <c r="O157" s="71"/>
      <c r="P157" s="200">
        <f>O157*H157</f>
        <v>0</v>
      </c>
      <c r="Q157" s="200">
        <v>0</v>
      </c>
      <c r="R157" s="200">
        <f>Q157*H157</f>
        <v>0</v>
      </c>
      <c r="S157" s="200">
        <v>0</v>
      </c>
      <c r="T157" s="201">
        <f>S157*H157</f>
        <v>0</v>
      </c>
      <c r="U157" s="34"/>
      <c r="V157" s="34"/>
      <c r="W157" s="34"/>
      <c r="X157" s="34"/>
      <c r="Y157" s="34"/>
      <c r="Z157" s="34"/>
      <c r="AA157" s="34"/>
      <c r="AB157" s="34"/>
      <c r="AC157" s="34"/>
      <c r="AD157" s="34"/>
      <c r="AE157" s="34"/>
      <c r="AR157" s="202" t="s">
        <v>189</v>
      </c>
      <c r="AT157" s="202" t="s">
        <v>184</v>
      </c>
      <c r="AU157" s="202" t="s">
        <v>81</v>
      </c>
      <c r="AY157" s="17" t="s">
        <v>181</v>
      </c>
      <c r="BE157" s="203">
        <f>IF(N157="základní",J157,0)</f>
        <v>0</v>
      </c>
      <c r="BF157" s="203">
        <f>IF(N157="snížená",J157,0)</f>
        <v>0</v>
      </c>
      <c r="BG157" s="203">
        <f>IF(N157="zákl. přenesená",J157,0)</f>
        <v>0</v>
      </c>
      <c r="BH157" s="203">
        <f>IF(N157="sníž. přenesená",J157,0)</f>
        <v>0</v>
      </c>
      <c r="BI157" s="203">
        <f>IF(N157="nulová",J157,0)</f>
        <v>0</v>
      </c>
      <c r="BJ157" s="17" t="s">
        <v>81</v>
      </c>
      <c r="BK157" s="203">
        <f>ROUND(I157*H157,2)</f>
        <v>0</v>
      </c>
      <c r="BL157" s="17" t="s">
        <v>189</v>
      </c>
      <c r="BM157" s="202" t="s">
        <v>698</v>
      </c>
    </row>
    <row r="158" spans="1:65" s="13" customFormat="1" x14ac:dyDescent="0.2">
      <c r="B158" s="204"/>
      <c r="C158" s="205"/>
      <c r="D158" s="206" t="s">
        <v>191</v>
      </c>
      <c r="E158" s="207" t="s">
        <v>1</v>
      </c>
      <c r="F158" s="208" t="s">
        <v>81</v>
      </c>
      <c r="G158" s="205"/>
      <c r="H158" s="209">
        <v>1</v>
      </c>
      <c r="I158" s="210"/>
      <c r="J158" s="205"/>
      <c r="K158" s="205"/>
      <c r="L158" s="211"/>
      <c r="M158" s="212"/>
      <c r="N158" s="213"/>
      <c r="O158" s="213"/>
      <c r="P158" s="213"/>
      <c r="Q158" s="213"/>
      <c r="R158" s="213"/>
      <c r="S158" s="213"/>
      <c r="T158" s="214"/>
      <c r="AT158" s="215" t="s">
        <v>191</v>
      </c>
      <c r="AU158" s="215" t="s">
        <v>81</v>
      </c>
      <c r="AV158" s="13" t="s">
        <v>83</v>
      </c>
      <c r="AW158" s="13" t="s">
        <v>30</v>
      </c>
      <c r="AX158" s="13" t="s">
        <v>73</v>
      </c>
      <c r="AY158" s="215" t="s">
        <v>181</v>
      </c>
    </row>
    <row r="159" spans="1:65" s="14" customFormat="1" x14ac:dyDescent="0.2">
      <c r="B159" s="216"/>
      <c r="C159" s="217"/>
      <c r="D159" s="206" t="s">
        <v>191</v>
      </c>
      <c r="E159" s="218" t="s">
        <v>1</v>
      </c>
      <c r="F159" s="219" t="s">
        <v>193</v>
      </c>
      <c r="G159" s="217"/>
      <c r="H159" s="220">
        <v>1</v>
      </c>
      <c r="I159" s="221"/>
      <c r="J159" s="217"/>
      <c r="K159" s="217"/>
      <c r="L159" s="222"/>
      <c r="M159" s="223"/>
      <c r="N159" s="224"/>
      <c r="O159" s="224"/>
      <c r="P159" s="224"/>
      <c r="Q159" s="224"/>
      <c r="R159" s="224"/>
      <c r="S159" s="224"/>
      <c r="T159" s="225"/>
      <c r="AT159" s="226" t="s">
        <v>191</v>
      </c>
      <c r="AU159" s="226" t="s">
        <v>81</v>
      </c>
      <c r="AV159" s="14" t="s">
        <v>189</v>
      </c>
      <c r="AW159" s="14" t="s">
        <v>30</v>
      </c>
      <c r="AX159" s="14" t="s">
        <v>81</v>
      </c>
      <c r="AY159" s="226" t="s">
        <v>181</v>
      </c>
    </row>
    <row r="160" spans="1:65" s="2" customFormat="1" ht="156.75" customHeight="1" x14ac:dyDescent="0.2">
      <c r="A160" s="34"/>
      <c r="B160" s="35"/>
      <c r="C160" s="191" t="s">
        <v>244</v>
      </c>
      <c r="D160" s="191" t="s">
        <v>184</v>
      </c>
      <c r="E160" s="192" t="s">
        <v>464</v>
      </c>
      <c r="F160" s="193" t="s">
        <v>465</v>
      </c>
      <c r="G160" s="194" t="s">
        <v>215</v>
      </c>
      <c r="H160" s="195">
        <v>17.04</v>
      </c>
      <c r="I160" s="196"/>
      <c r="J160" s="197">
        <f>ROUND(I160*H160,2)</f>
        <v>0</v>
      </c>
      <c r="K160" s="193" t="s">
        <v>188</v>
      </c>
      <c r="L160" s="39"/>
      <c r="M160" s="198" t="s">
        <v>1</v>
      </c>
      <c r="N160" s="199" t="s">
        <v>38</v>
      </c>
      <c r="O160" s="71"/>
      <c r="P160" s="200">
        <f>O160*H160</f>
        <v>0</v>
      </c>
      <c r="Q160" s="200">
        <v>0</v>
      </c>
      <c r="R160" s="200">
        <f>Q160*H160</f>
        <v>0</v>
      </c>
      <c r="S160" s="200">
        <v>0</v>
      </c>
      <c r="T160" s="201">
        <f>S160*H160</f>
        <v>0</v>
      </c>
      <c r="U160" s="34"/>
      <c r="V160" s="34"/>
      <c r="W160" s="34"/>
      <c r="X160" s="34"/>
      <c r="Y160" s="34"/>
      <c r="Z160" s="34"/>
      <c r="AA160" s="34"/>
      <c r="AB160" s="34"/>
      <c r="AC160" s="34"/>
      <c r="AD160" s="34"/>
      <c r="AE160" s="34"/>
      <c r="AR160" s="202" t="s">
        <v>455</v>
      </c>
      <c r="AT160" s="202" t="s">
        <v>184</v>
      </c>
      <c r="AU160" s="202" t="s">
        <v>81</v>
      </c>
      <c r="AY160" s="17" t="s">
        <v>181</v>
      </c>
      <c r="BE160" s="203">
        <f>IF(N160="základní",J160,0)</f>
        <v>0</v>
      </c>
      <c r="BF160" s="203">
        <f>IF(N160="snížená",J160,0)</f>
        <v>0</v>
      </c>
      <c r="BG160" s="203">
        <f>IF(N160="zákl. přenesená",J160,0)</f>
        <v>0</v>
      </c>
      <c r="BH160" s="203">
        <f>IF(N160="sníž. přenesená",J160,0)</f>
        <v>0</v>
      </c>
      <c r="BI160" s="203">
        <f>IF(N160="nulová",J160,0)</f>
        <v>0</v>
      </c>
      <c r="BJ160" s="17" t="s">
        <v>81</v>
      </c>
      <c r="BK160" s="203">
        <f>ROUND(I160*H160,2)</f>
        <v>0</v>
      </c>
      <c r="BL160" s="17" t="s">
        <v>455</v>
      </c>
      <c r="BM160" s="202" t="s">
        <v>699</v>
      </c>
    </row>
    <row r="161" spans="1:65" s="13" customFormat="1" x14ac:dyDescent="0.2">
      <c r="B161" s="204"/>
      <c r="C161" s="205"/>
      <c r="D161" s="206" t="s">
        <v>191</v>
      </c>
      <c r="E161" s="207" t="s">
        <v>1</v>
      </c>
      <c r="F161" s="208" t="s">
        <v>700</v>
      </c>
      <c r="G161" s="205"/>
      <c r="H161" s="209">
        <v>3.6</v>
      </c>
      <c r="I161" s="210"/>
      <c r="J161" s="205"/>
      <c r="K161" s="205"/>
      <c r="L161" s="211"/>
      <c r="M161" s="212"/>
      <c r="N161" s="213"/>
      <c r="O161" s="213"/>
      <c r="P161" s="213"/>
      <c r="Q161" s="213"/>
      <c r="R161" s="213"/>
      <c r="S161" s="213"/>
      <c r="T161" s="214"/>
      <c r="AT161" s="215" t="s">
        <v>191</v>
      </c>
      <c r="AU161" s="215" t="s">
        <v>81</v>
      </c>
      <c r="AV161" s="13" t="s">
        <v>83</v>
      </c>
      <c r="AW161" s="13" t="s">
        <v>30</v>
      </c>
      <c r="AX161" s="13" t="s">
        <v>73</v>
      </c>
      <c r="AY161" s="215" t="s">
        <v>181</v>
      </c>
    </row>
    <row r="162" spans="1:65" s="13" customFormat="1" x14ac:dyDescent="0.2">
      <c r="B162" s="204"/>
      <c r="C162" s="205"/>
      <c r="D162" s="206" t="s">
        <v>191</v>
      </c>
      <c r="E162" s="207" t="s">
        <v>1</v>
      </c>
      <c r="F162" s="208" t="s">
        <v>701</v>
      </c>
      <c r="G162" s="205"/>
      <c r="H162" s="209">
        <v>11.04</v>
      </c>
      <c r="I162" s="210"/>
      <c r="J162" s="205"/>
      <c r="K162" s="205"/>
      <c r="L162" s="211"/>
      <c r="M162" s="212"/>
      <c r="N162" s="213"/>
      <c r="O162" s="213"/>
      <c r="P162" s="213"/>
      <c r="Q162" s="213"/>
      <c r="R162" s="213"/>
      <c r="S162" s="213"/>
      <c r="T162" s="214"/>
      <c r="AT162" s="215" t="s">
        <v>191</v>
      </c>
      <c r="AU162" s="215" t="s">
        <v>81</v>
      </c>
      <c r="AV162" s="13" t="s">
        <v>83</v>
      </c>
      <c r="AW162" s="13" t="s">
        <v>30</v>
      </c>
      <c r="AX162" s="13" t="s">
        <v>73</v>
      </c>
      <c r="AY162" s="215" t="s">
        <v>181</v>
      </c>
    </row>
    <row r="163" spans="1:65" s="13" customFormat="1" x14ac:dyDescent="0.2">
      <c r="B163" s="204"/>
      <c r="C163" s="205"/>
      <c r="D163" s="206" t="s">
        <v>191</v>
      </c>
      <c r="E163" s="207" t="s">
        <v>1</v>
      </c>
      <c r="F163" s="208" t="s">
        <v>702</v>
      </c>
      <c r="G163" s="205"/>
      <c r="H163" s="209">
        <v>2.4</v>
      </c>
      <c r="I163" s="210"/>
      <c r="J163" s="205"/>
      <c r="K163" s="205"/>
      <c r="L163" s="211"/>
      <c r="M163" s="212"/>
      <c r="N163" s="213"/>
      <c r="O163" s="213"/>
      <c r="P163" s="213"/>
      <c r="Q163" s="213"/>
      <c r="R163" s="213"/>
      <c r="S163" s="213"/>
      <c r="T163" s="214"/>
      <c r="AT163" s="215" t="s">
        <v>191</v>
      </c>
      <c r="AU163" s="215" t="s">
        <v>81</v>
      </c>
      <c r="AV163" s="13" t="s">
        <v>83</v>
      </c>
      <c r="AW163" s="13" t="s">
        <v>30</v>
      </c>
      <c r="AX163" s="13" t="s">
        <v>73</v>
      </c>
      <c r="AY163" s="215" t="s">
        <v>181</v>
      </c>
    </row>
    <row r="164" spans="1:65" s="14" customFormat="1" x14ac:dyDescent="0.2">
      <c r="B164" s="216"/>
      <c r="C164" s="217"/>
      <c r="D164" s="206" t="s">
        <v>191</v>
      </c>
      <c r="E164" s="218" t="s">
        <v>1</v>
      </c>
      <c r="F164" s="219" t="s">
        <v>193</v>
      </c>
      <c r="G164" s="217"/>
      <c r="H164" s="220">
        <v>17.04</v>
      </c>
      <c r="I164" s="221"/>
      <c r="J164" s="217"/>
      <c r="K164" s="217"/>
      <c r="L164" s="222"/>
      <c r="M164" s="223"/>
      <c r="N164" s="224"/>
      <c r="O164" s="224"/>
      <c r="P164" s="224"/>
      <c r="Q164" s="224"/>
      <c r="R164" s="224"/>
      <c r="S164" s="224"/>
      <c r="T164" s="225"/>
      <c r="AT164" s="226" t="s">
        <v>191</v>
      </c>
      <c r="AU164" s="226" t="s">
        <v>81</v>
      </c>
      <c r="AV164" s="14" t="s">
        <v>189</v>
      </c>
      <c r="AW164" s="14" t="s">
        <v>30</v>
      </c>
      <c r="AX164" s="14" t="s">
        <v>81</v>
      </c>
      <c r="AY164" s="226" t="s">
        <v>181</v>
      </c>
    </row>
    <row r="165" spans="1:65" s="2" customFormat="1" ht="90" customHeight="1" x14ac:dyDescent="0.2">
      <c r="A165" s="34"/>
      <c r="B165" s="35"/>
      <c r="C165" s="191" t="s">
        <v>249</v>
      </c>
      <c r="D165" s="191" t="s">
        <v>184</v>
      </c>
      <c r="E165" s="192" t="s">
        <v>575</v>
      </c>
      <c r="F165" s="193" t="s">
        <v>576</v>
      </c>
      <c r="G165" s="194" t="s">
        <v>215</v>
      </c>
      <c r="H165" s="195">
        <v>4.1399999999999997</v>
      </c>
      <c r="I165" s="196"/>
      <c r="J165" s="197">
        <f>ROUND(I165*H165,2)</f>
        <v>0</v>
      </c>
      <c r="K165" s="193" t="s">
        <v>188</v>
      </c>
      <c r="L165" s="39"/>
      <c r="M165" s="198" t="s">
        <v>1</v>
      </c>
      <c r="N165" s="199" t="s">
        <v>38</v>
      </c>
      <c r="O165" s="71"/>
      <c r="P165" s="200">
        <f>O165*H165</f>
        <v>0</v>
      </c>
      <c r="Q165" s="200">
        <v>0</v>
      </c>
      <c r="R165" s="200">
        <f>Q165*H165</f>
        <v>0</v>
      </c>
      <c r="S165" s="200">
        <v>0</v>
      </c>
      <c r="T165" s="201">
        <f>S165*H165</f>
        <v>0</v>
      </c>
      <c r="U165" s="34"/>
      <c r="V165" s="34"/>
      <c r="W165" s="34"/>
      <c r="X165" s="34"/>
      <c r="Y165" s="34"/>
      <c r="Z165" s="34"/>
      <c r="AA165" s="34"/>
      <c r="AB165" s="34"/>
      <c r="AC165" s="34"/>
      <c r="AD165" s="34"/>
      <c r="AE165" s="34"/>
      <c r="AR165" s="202" t="s">
        <v>455</v>
      </c>
      <c r="AT165" s="202" t="s">
        <v>184</v>
      </c>
      <c r="AU165" s="202" t="s">
        <v>81</v>
      </c>
      <c r="AY165" s="17" t="s">
        <v>181</v>
      </c>
      <c r="BE165" s="203">
        <f>IF(N165="základní",J165,0)</f>
        <v>0</v>
      </c>
      <c r="BF165" s="203">
        <f>IF(N165="snížená",J165,0)</f>
        <v>0</v>
      </c>
      <c r="BG165" s="203">
        <f>IF(N165="zákl. přenesená",J165,0)</f>
        <v>0</v>
      </c>
      <c r="BH165" s="203">
        <f>IF(N165="sníž. přenesená",J165,0)</f>
        <v>0</v>
      </c>
      <c r="BI165" s="203">
        <f>IF(N165="nulová",J165,0)</f>
        <v>0</v>
      </c>
      <c r="BJ165" s="17" t="s">
        <v>81</v>
      </c>
      <c r="BK165" s="203">
        <f>ROUND(I165*H165,2)</f>
        <v>0</v>
      </c>
      <c r="BL165" s="17" t="s">
        <v>455</v>
      </c>
      <c r="BM165" s="202" t="s">
        <v>703</v>
      </c>
    </row>
    <row r="166" spans="1:65" s="13" customFormat="1" x14ac:dyDescent="0.2">
      <c r="B166" s="204"/>
      <c r="C166" s="205"/>
      <c r="D166" s="206" t="s">
        <v>191</v>
      </c>
      <c r="E166" s="207" t="s">
        <v>1</v>
      </c>
      <c r="F166" s="208" t="s">
        <v>704</v>
      </c>
      <c r="G166" s="205"/>
      <c r="H166" s="209">
        <v>4.1399999999999997</v>
      </c>
      <c r="I166" s="210"/>
      <c r="J166" s="205"/>
      <c r="K166" s="205"/>
      <c r="L166" s="211"/>
      <c r="M166" s="212"/>
      <c r="N166" s="213"/>
      <c r="O166" s="213"/>
      <c r="P166" s="213"/>
      <c r="Q166" s="213"/>
      <c r="R166" s="213"/>
      <c r="S166" s="213"/>
      <c r="T166" s="214"/>
      <c r="AT166" s="215" t="s">
        <v>191</v>
      </c>
      <c r="AU166" s="215" t="s">
        <v>81</v>
      </c>
      <c r="AV166" s="13" t="s">
        <v>83</v>
      </c>
      <c r="AW166" s="13" t="s">
        <v>30</v>
      </c>
      <c r="AX166" s="13" t="s">
        <v>73</v>
      </c>
      <c r="AY166" s="215" t="s">
        <v>181</v>
      </c>
    </row>
    <row r="167" spans="1:65" s="14" customFormat="1" x14ac:dyDescent="0.2">
      <c r="B167" s="216"/>
      <c r="C167" s="217"/>
      <c r="D167" s="206" t="s">
        <v>191</v>
      </c>
      <c r="E167" s="218" t="s">
        <v>1</v>
      </c>
      <c r="F167" s="219" t="s">
        <v>193</v>
      </c>
      <c r="G167" s="217"/>
      <c r="H167" s="220">
        <v>4.1399999999999997</v>
      </c>
      <c r="I167" s="221"/>
      <c r="J167" s="217"/>
      <c r="K167" s="217"/>
      <c r="L167" s="222"/>
      <c r="M167" s="223"/>
      <c r="N167" s="224"/>
      <c r="O167" s="224"/>
      <c r="P167" s="224"/>
      <c r="Q167" s="224"/>
      <c r="R167" s="224"/>
      <c r="S167" s="224"/>
      <c r="T167" s="225"/>
      <c r="AT167" s="226" t="s">
        <v>191</v>
      </c>
      <c r="AU167" s="226" t="s">
        <v>81</v>
      </c>
      <c r="AV167" s="14" t="s">
        <v>189</v>
      </c>
      <c r="AW167" s="14" t="s">
        <v>30</v>
      </c>
      <c r="AX167" s="14" t="s">
        <v>81</v>
      </c>
      <c r="AY167" s="226" t="s">
        <v>181</v>
      </c>
    </row>
    <row r="168" spans="1:65" s="2" customFormat="1" ht="90" customHeight="1" x14ac:dyDescent="0.2">
      <c r="A168" s="34"/>
      <c r="B168" s="35"/>
      <c r="C168" s="191" t="s">
        <v>253</v>
      </c>
      <c r="D168" s="191" t="s">
        <v>184</v>
      </c>
      <c r="E168" s="192" t="s">
        <v>705</v>
      </c>
      <c r="F168" s="193" t="s">
        <v>706</v>
      </c>
      <c r="G168" s="194" t="s">
        <v>215</v>
      </c>
      <c r="H168" s="195">
        <v>1.2</v>
      </c>
      <c r="I168" s="196"/>
      <c r="J168" s="197">
        <f>ROUND(I168*H168,2)</f>
        <v>0</v>
      </c>
      <c r="K168" s="193" t="s">
        <v>188</v>
      </c>
      <c r="L168" s="39"/>
      <c r="M168" s="198" t="s">
        <v>1</v>
      </c>
      <c r="N168" s="199" t="s">
        <v>38</v>
      </c>
      <c r="O168" s="71"/>
      <c r="P168" s="200">
        <f>O168*H168</f>
        <v>0</v>
      </c>
      <c r="Q168" s="200">
        <v>0</v>
      </c>
      <c r="R168" s="200">
        <f>Q168*H168</f>
        <v>0</v>
      </c>
      <c r="S168" s="200">
        <v>0</v>
      </c>
      <c r="T168" s="201">
        <f>S168*H168</f>
        <v>0</v>
      </c>
      <c r="U168" s="34"/>
      <c r="V168" s="34"/>
      <c r="W168" s="34"/>
      <c r="X168" s="34"/>
      <c r="Y168" s="34"/>
      <c r="Z168" s="34"/>
      <c r="AA168" s="34"/>
      <c r="AB168" s="34"/>
      <c r="AC168" s="34"/>
      <c r="AD168" s="34"/>
      <c r="AE168" s="34"/>
      <c r="AR168" s="202" t="s">
        <v>455</v>
      </c>
      <c r="AT168" s="202" t="s">
        <v>184</v>
      </c>
      <c r="AU168" s="202" t="s">
        <v>81</v>
      </c>
      <c r="AY168" s="17" t="s">
        <v>181</v>
      </c>
      <c r="BE168" s="203">
        <f>IF(N168="základní",J168,0)</f>
        <v>0</v>
      </c>
      <c r="BF168" s="203">
        <f>IF(N168="snížená",J168,0)</f>
        <v>0</v>
      </c>
      <c r="BG168" s="203">
        <f>IF(N168="zákl. přenesená",J168,0)</f>
        <v>0</v>
      </c>
      <c r="BH168" s="203">
        <f>IF(N168="sníž. přenesená",J168,0)</f>
        <v>0</v>
      </c>
      <c r="BI168" s="203">
        <f>IF(N168="nulová",J168,0)</f>
        <v>0</v>
      </c>
      <c r="BJ168" s="17" t="s">
        <v>81</v>
      </c>
      <c r="BK168" s="203">
        <f>ROUND(I168*H168,2)</f>
        <v>0</v>
      </c>
      <c r="BL168" s="17" t="s">
        <v>455</v>
      </c>
      <c r="BM168" s="202" t="s">
        <v>707</v>
      </c>
    </row>
    <row r="169" spans="1:65" s="13" customFormat="1" x14ac:dyDescent="0.2">
      <c r="B169" s="204"/>
      <c r="C169" s="205"/>
      <c r="D169" s="206" t="s">
        <v>191</v>
      </c>
      <c r="E169" s="207" t="s">
        <v>1</v>
      </c>
      <c r="F169" s="208" t="s">
        <v>708</v>
      </c>
      <c r="G169" s="205"/>
      <c r="H169" s="209">
        <v>1.2</v>
      </c>
      <c r="I169" s="210"/>
      <c r="J169" s="205"/>
      <c r="K169" s="205"/>
      <c r="L169" s="211"/>
      <c r="M169" s="212"/>
      <c r="N169" s="213"/>
      <c r="O169" s="213"/>
      <c r="P169" s="213"/>
      <c r="Q169" s="213"/>
      <c r="R169" s="213"/>
      <c r="S169" s="213"/>
      <c r="T169" s="214"/>
      <c r="AT169" s="215" t="s">
        <v>191</v>
      </c>
      <c r="AU169" s="215" t="s">
        <v>81</v>
      </c>
      <c r="AV169" s="13" t="s">
        <v>83</v>
      </c>
      <c r="AW169" s="13" t="s">
        <v>30</v>
      </c>
      <c r="AX169" s="13" t="s">
        <v>73</v>
      </c>
      <c r="AY169" s="215" t="s">
        <v>181</v>
      </c>
    </row>
    <row r="170" spans="1:65" s="14" customFormat="1" x14ac:dyDescent="0.2">
      <c r="B170" s="216"/>
      <c r="C170" s="217"/>
      <c r="D170" s="206" t="s">
        <v>191</v>
      </c>
      <c r="E170" s="218" t="s">
        <v>1</v>
      </c>
      <c r="F170" s="219" t="s">
        <v>193</v>
      </c>
      <c r="G170" s="217"/>
      <c r="H170" s="220">
        <v>1.2</v>
      </c>
      <c r="I170" s="221"/>
      <c r="J170" s="217"/>
      <c r="K170" s="217"/>
      <c r="L170" s="222"/>
      <c r="M170" s="247"/>
      <c r="N170" s="248"/>
      <c r="O170" s="248"/>
      <c r="P170" s="248"/>
      <c r="Q170" s="248"/>
      <c r="R170" s="248"/>
      <c r="S170" s="248"/>
      <c r="T170" s="249"/>
      <c r="AT170" s="226" t="s">
        <v>191</v>
      </c>
      <c r="AU170" s="226" t="s">
        <v>81</v>
      </c>
      <c r="AV170" s="14" t="s">
        <v>189</v>
      </c>
      <c r="AW170" s="14" t="s">
        <v>30</v>
      </c>
      <c r="AX170" s="14" t="s">
        <v>81</v>
      </c>
      <c r="AY170" s="226" t="s">
        <v>181</v>
      </c>
    </row>
    <row r="171" spans="1:65" s="2" customFormat="1" ht="6.95" customHeight="1" x14ac:dyDescent="0.2">
      <c r="A171" s="34"/>
      <c r="B171" s="54"/>
      <c r="C171" s="55"/>
      <c r="D171" s="55"/>
      <c r="E171" s="55"/>
      <c r="F171" s="55"/>
      <c r="G171" s="55"/>
      <c r="H171" s="55"/>
      <c r="I171" s="55"/>
      <c r="J171" s="55"/>
      <c r="K171" s="55"/>
      <c r="L171" s="39"/>
      <c r="M171" s="34"/>
      <c r="O171" s="34"/>
      <c r="P171" s="34"/>
      <c r="Q171" s="34"/>
      <c r="R171" s="34"/>
      <c r="S171" s="34"/>
      <c r="T171" s="34"/>
      <c r="U171" s="34"/>
      <c r="V171" s="34"/>
      <c r="W171" s="34"/>
      <c r="X171" s="34"/>
      <c r="Y171" s="34"/>
      <c r="Z171" s="34"/>
      <c r="AA171" s="34"/>
      <c r="AB171" s="34"/>
      <c r="AC171" s="34"/>
      <c r="AD171" s="34"/>
      <c r="AE171" s="34"/>
    </row>
  </sheetData>
  <sheetProtection algorithmName="SHA-512" hashValue="ojRhYulrE7xDshuGmYyNAyCo/mUP35t9sV5tWUe4+U3o5OT+qjYyGKGC2RhNaqsFXeO3jdhHcGa5Yj6ozTcuyg==" saltValue="PP2L1O538sL50NqKftCguFqJJJGkZo0CwE/NMsLxd0/7ECfakphowamAI2//+t2AhignX4iVcss635E40UCO2w==" spinCount="100000" sheet="1" objects="1" scenarios="1" formatColumns="0" formatRows="0" autoFilter="0"/>
  <autoFilter ref="C122:K170" xr:uid="{00000000-0009-0000-0000-000006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BM131"/>
  <sheetViews>
    <sheetView showGridLines="0" topLeftCell="A106"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95"/>
      <c r="M2" s="295"/>
      <c r="N2" s="295"/>
      <c r="O2" s="295"/>
      <c r="P2" s="295"/>
      <c r="Q2" s="295"/>
      <c r="R2" s="295"/>
      <c r="S2" s="295"/>
      <c r="T2" s="295"/>
      <c r="U2" s="295"/>
      <c r="V2" s="295"/>
      <c r="AT2" s="17" t="s">
        <v>105</v>
      </c>
    </row>
    <row r="3" spans="1:46" s="1" customFormat="1" ht="6.95" customHeight="1" x14ac:dyDescent="0.2">
      <c r="B3" s="115"/>
      <c r="C3" s="116"/>
      <c r="D3" s="116"/>
      <c r="E3" s="116"/>
      <c r="F3" s="116"/>
      <c r="G3" s="116"/>
      <c r="H3" s="116"/>
      <c r="I3" s="116"/>
      <c r="J3" s="116"/>
      <c r="K3" s="116"/>
      <c r="L3" s="20"/>
      <c r="AT3" s="17" t="s">
        <v>83</v>
      </c>
    </row>
    <row r="4" spans="1:46" s="1" customFormat="1" ht="24.95" customHeight="1" x14ac:dyDescent="0.2">
      <c r="B4" s="20"/>
      <c r="D4" s="117" t="s">
        <v>155</v>
      </c>
      <c r="L4" s="20"/>
      <c r="M4" s="118" t="s">
        <v>10</v>
      </c>
      <c r="AT4" s="17" t="s">
        <v>4</v>
      </c>
    </row>
    <row r="5" spans="1:46" s="1" customFormat="1" ht="6.95" customHeight="1" x14ac:dyDescent="0.2">
      <c r="B5" s="20"/>
      <c r="L5" s="20"/>
    </row>
    <row r="6" spans="1:46" s="1" customFormat="1" ht="12" customHeight="1" x14ac:dyDescent="0.2">
      <c r="B6" s="20"/>
      <c r="D6" s="119" t="s">
        <v>16</v>
      </c>
      <c r="L6" s="20"/>
    </row>
    <row r="7" spans="1:46" s="1" customFormat="1" ht="16.5" customHeight="1" x14ac:dyDescent="0.2">
      <c r="B7" s="20"/>
      <c r="E7" s="311" t="str">
        <f>'Rekapitulace stavby'!K6</f>
        <v>16 -Oprava trati v úseku Praha Smíchov - Beroun Závodí</v>
      </c>
      <c r="F7" s="312"/>
      <c r="G7" s="312"/>
      <c r="H7" s="312"/>
      <c r="L7" s="20"/>
    </row>
    <row r="8" spans="1:46" s="1" customFormat="1" ht="12" customHeight="1" x14ac:dyDescent="0.2">
      <c r="B8" s="20"/>
      <c r="D8" s="119" t="s">
        <v>156</v>
      </c>
      <c r="L8" s="20"/>
    </row>
    <row r="9" spans="1:46" s="2" customFormat="1" ht="16.5" customHeight="1" x14ac:dyDescent="0.2">
      <c r="A9" s="34"/>
      <c r="B9" s="39"/>
      <c r="C9" s="34"/>
      <c r="D9" s="34"/>
      <c r="E9" s="311" t="s">
        <v>485</v>
      </c>
      <c r="F9" s="314"/>
      <c r="G9" s="314"/>
      <c r="H9" s="314"/>
      <c r="I9" s="34"/>
      <c r="J9" s="34"/>
      <c r="K9" s="34"/>
      <c r="L9" s="51"/>
      <c r="S9" s="34"/>
      <c r="T9" s="34"/>
      <c r="U9" s="34"/>
      <c r="V9" s="34"/>
      <c r="W9" s="34"/>
      <c r="X9" s="34"/>
      <c r="Y9" s="34"/>
      <c r="Z9" s="34"/>
      <c r="AA9" s="34"/>
      <c r="AB9" s="34"/>
      <c r="AC9" s="34"/>
      <c r="AD9" s="34"/>
      <c r="AE9" s="34"/>
    </row>
    <row r="10" spans="1:46" s="2" customFormat="1" ht="12" customHeight="1" x14ac:dyDescent="0.2">
      <c r="A10" s="34"/>
      <c r="B10" s="39"/>
      <c r="C10" s="34"/>
      <c r="D10" s="119" t="s">
        <v>486</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x14ac:dyDescent="0.2">
      <c r="A11" s="34"/>
      <c r="B11" s="39"/>
      <c r="C11" s="34"/>
      <c r="D11" s="34"/>
      <c r="E11" s="313" t="s">
        <v>709</v>
      </c>
      <c r="F11" s="314"/>
      <c r="G11" s="314"/>
      <c r="H11" s="314"/>
      <c r="I11" s="34"/>
      <c r="J11" s="34"/>
      <c r="K11" s="34"/>
      <c r="L11" s="51"/>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x14ac:dyDescent="0.2">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x14ac:dyDescent="0.2">
      <c r="A14" s="34"/>
      <c r="B14" s="39"/>
      <c r="C14" s="34"/>
      <c r="D14" s="119" t="s">
        <v>20</v>
      </c>
      <c r="E14" s="34"/>
      <c r="F14" s="110" t="s">
        <v>21</v>
      </c>
      <c r="G14" s="34"/>
      <c r="H14" s="34"/>
      <c r="I14" s="119" t="s">
        <v>22</v>
      </c>
      <c r="J14" s="120" t="str">
        <f>'Rekapitulace stavby'!AN8</f>
        <v>4. 4. 2022</v>
      </c>
      <c r="K14" s="34"/>
      <c r="L14" s="51"/>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x14ac:dyDescent="0.2">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customHeight="1" x14ac:dyDescent="0.2">
      <c r="A17" s="34"/>
      <c r="B17" s="39"/>
      <c r="C17" s="34"/>
      <c r="D17" s="34"/>
      <c r="E17" s="110" t="str">
        <f>IF('Rekapitulace stavby'!E11="","",'Rekapitulace stavby'!E11)</f>
        <v xml:space="preserve"> </v>
      </c>
      <c r="F17" s="34"/>
      <c r="G17" s="34"/>
      <c r="H17" s="34"/>
      <c r="I17" s="119" t="s">
        <v>26</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x14ac:dyDescent="0.2">
      <c r="A19" s="34"/>
      <c r="B19" s="39"/>
      <c r="C19" s="34"/>
      <c r="D19" s="119" t="s">
        <v>27</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x14ac:dyDescent="0.2">
      <c r="A20" s="34"/>
      <c r="B20" s="39"/>
      <c r="C20" s="34"/>
      <c r="D20" s="34"/>
      <c r="E20" s="315" t="str">
        <f>'Rekapitulace stavby'!E14</f>
        <v>Vyplň údaj</v>
      </c>
      <c r="F20" s="316"/>
      <c r="G20" s="316"/>
      <c r="H20" s="316"/>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x14ac:dyDescent="0.2">
      <c r="A22" s="34"/>
      <c r="B22" s="39"/>
      <c r="C22" s="34"/>
      <c r="D22" s="119" t="s">
        <v>29</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x14ac:dyDescent="0.2">
      <c r="A23" s="34"/>
      <c r="B23" s="39"/>
      <c r="C23" s="34"/>
      <c r="D23" s="34"/>
      <c r="E23" s="110" t="str">
        <f>IF('Rekapitulace stavby'!E17="","",'Rekapitulace stavby'!E17)</f>
        <v xml:space="preserve"> </v>
      </c>
      <c r="F23" s="34"/>
      <c r="G23" s="34"/>
      <c r="H23" s="34"/>
      <c r="I23" s="119" t="s">
        <v>26</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x14ac:dyDescent="0.2">
      <c r="A25" s="34"/>
      <c r="B25" s="39"/>
      <c r="C25" s="34"/>
      <c r="D25" s="119" t="s">
        <v>31</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x14ac:dyDescent="0.2">
      <c r="A26" s="34"/>
      <c r="B26" s="39"/>
      <c r="C26" s="34"/>
      <c r="D26" s="34"/>
      <c r="E26" s="110" t="str">
        <f>IF('Rekapitulace stavby'!E20="","",'Rekapitulace stavby'!E20)</f>
        <v xml:space="preserve"> </v>
      </c>
      <c r="F26" s="34"/>
      <c r="G26" s="34"/>
      <c r="H26" s="34"/>
      <c r="I26" s="119" t="s">
        <v>26</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x14ac:dyDescent="0.2">
      <c r="A28" s="34"/>
      <c r="B28" s="39"/>
      <c r="C28" s="34"/>
      <c r="D28" s="119" t="s">
        <v>32</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x14ac:dyDescent="0.2">
      <c r="A29" s="121"/>
      <c r="B29" s="122"/>
      <c r="C29" s="121"/>
      <c r="D29" s="121"/>
      <c r="E29" s="317" t="s">
        <v>1</v>
      </c>
      <c r="F29" s="317"/>
      <c r="G29" s="317"/>
      <c r="H29" s="317"/>
      <c r="I29" s="121"/>
      <c r="J29" s="121"/>
      <c r="K29" s="121"/>
      <c r="L29" s="123"/>
      <c r="S29" s="121"/>
      <c r="T29" s="121"/>
      <c r="U29" s="121"/>
      <c r="V29" s="121"/>
      <c r="W29" s="121"/>
      <c r="X29" s="121"/>
      <c r="Y29" s="121"/>
      <c r="Z29" s="121"/>
      <c r="AA29" s="121"/>
      <c r="AB29" s="121"/>
      <c r="AC29" s="121"/>
      <c r="AD29" s="121"/>
      <c r="AE29" s="121"/>
    </row>
    <row r="30" spans="1:31" s="2" customFormat="1" ht="6.95" customHeight="1" x14ac:dyDescent="0.2">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x14ac:dyDescent="0.2">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x14ac:dyDescent="0.2">
      <c r="A32" s="34"/>
      <c r="B32" s="39"/>
      <c r="C32" s="34"/>
      <c r="D32" s="125" t="s">
        <v>33</v>
      </c>
      <c r="E32" s="34"/>
      <c r="F32" s="34"/>
      <c r="G32" s="34"/>
      <c r="H32" s="34"/>
      <c r="I32" s="34"/>
      <c r="J32" s="126">
        <f>ROUND(J122, 2)</f>
        <v>0</v>
      </c>
      <c r="K32" s="34"/>
      <c r="L32" s="51"/>
      <c r="S32" s="34"/>
      <c r="T32" s="34"/>
      <c r="U32" s="34"/>
      <c r="V32" s="34"/>
      <c r="W32" s="34"/>
      <c r="X32" s="34"/>
      <c r="Y32" s="34"/>
      <c r="Z32" s="34"/>
      <c r="AA32" s="34"/>
      <c r="AB32" s="34"/>
      <c r="AC32" s="34"/>
      <c r="AD32" s="34"/>
      <c r="AE32" s="34"/>
    </row>
    <row r="33" spans="1:31" s="2" customFormat="1" ht="6.95" customHeight="1" x14ac:dyDescent="0.2">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7" t="s">
        <v>35</v>
      </c>
      <c r="G34" s="34"/>
      <c r="H34" s="34"/>
      <c r="I34" s="127" t="s">
        <v>34</v>
      </c>
      <c r="J34" s="127" t="s">
        <v>36</v>
      </c>
      <c r="K34" s="34"/>
      <c r="L34" s="51"/>
      <c r="S34" s="34"/>
      <c r="T34" s="34"/>
      <c r="U34" s="34"/>
      <c r="V34" s="34"/>
      <c r="W34" s="34"/>
      <c r="X34" s="34"/>
      <c r="Y34" s="34"/>
      <c r="Z34" s="34"/>
      <c r="AA34" s="34"/>
      <c r="AB34" s="34"/>
      <c r="AC34" s="34"/>
      <c r="AD34" s="34"/>
      <c r="AE34" s="34"/>
    </row>
    <row r="35" spans="1:31" s="2" customFormat="1" ht="14.45" customHeight="1" x14ac:dyDescent="0.2">
      <c r="A35" s="34"/>
      <c r="B35" s="39"/>
      <c r="C35" s="34"/>
      <c r="D35" s="128" t="s">
        <v>37</v>
      </c>
      <c r="E35" s="119" t="s">
        <v>38</v>
      </c>
      <c r="F35" s="129">
        <f>ROUND((SUM(BE122:BE130)),  2)</f>
        <v>0</v>
      </c>
      <c r="G35" s="34"/>
      <c r="H35" s="34"/>
      <c r="I35" s="130">
        <v>0.21</v>
      </c>
      <c r="J35" s="129">
        <f>ROUND(((SUM(BE122:BE130))*I35),  2)</f>
        <v>0</v>
      </c>
      <c r="K35" s="34"/>
      <c r="L35" s="51"/>
      <c r="S35" s="34"/>
      <c r="T35" s="34"/>
      <c r="U35" s="34"/>
      <c r="V35" s="34"/>
      <c r="W35" s="34"/>
      <c r="X35" s="34"/>
      <c r="Y35" s="34"/>
      <c r="Z35" s="34"/>
      <c r="AA35" s="34"/>
      <c r="AB35" s="34"/>
      <c r="AC35" s="34"/>
      <c r="AD35" s="34"/>
      <c r="AE35" s="34"/>
    </row>
    <row r="36" spans="1:31" s="2" customFormat="1" ht="14.45" customHeight="1" x14ac:dyDescent="0.2">
      <c r="A36" s="34"/>
      <c r="B36" s="39"/>
      <c r="C36" s="34"/>
      <c r="D36" s="34"/>
      <c r="E36" s="119" t="s">
        <v>39</v>
      </c>
      <c r="F36" s="129">
        <f>ROUND((SUM(BF122:BF130)),  2)</f>
        <v>0</v>
      </c>
      <c r="G36" s="34"/>
      <c r="H36" s="34"/>
      <c r="I36" s="130">
        <v>0.15</v>
      </c>
      <c r="J36" s="129">
        <f>ROUND(((SUM(BF122:BF130))*I36),  2)</f>
        <v>0</v>
      </c>
      <c r="K36" s="34"/>
      <c r="L36" s="51"/>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9" t="s">
        <v>40</v>
      </c>
      <c r="F37" s="129">
        <f>ROUND((SUM(BG122:BG130)),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9" t="s">
        <v>41</v>
      </c>
      <c r="F38" s="129">
        <f>ROUND((SUM(BH122:BH130)),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9" t="s">
        <v>42</v>
      </c>
      <c r="F39" s="129">
        <f>ROUND((SUM(BI122:BI130)),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x14ac:dyDescent="0.2">
      <c r="A41" s="34"/>
      <c r="B41" s="39"/>
      <c r="C41" s="131"/>
      <c r="D41" s="132" t="s">
        <v>43</v>
      </c>
      <c r="E41" s="133"/>
      <c r="F41" s="133"/>
      <c r="G41" s="134" t="s">
        <v>44</v>
      </c>
      <c r="H41" s="135" t="s">
        <v>45</v>
      </c>
      <c r="I41" s="133"/>
      <c r="J41" s="136">
        <f>SUM(J32:J39)</f>
        <v>0</v>
      </c>
      <c r="K41" s="137"/>
      <c r="L41" s="51"/>
      <c r="S41" s="34"/>
      <c r="T41" s="34"/>
      <c r="U41" s="34"/>
      <c r="V41" s="34"/>
      <c r="W41" s="34"/>
      <c r="X41" s="34"/>
      <c r="Y41" s="34"/>
      <c r="Z41" s="34"/>
      <c r="AA41" s="34"/>
      <c r="AB41" s="34"/>
      <c r="AC41" s="34"/>
      <c r="AD41" s="34"/>
      <c r="AE41" s="34"/>
    </row>
    <row r="42" spans="1:31" s="2" customFormat="1" ht="14.45" customHeight="1" x14ac:dyDescent="0.2">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51"/>
      <c r="D50" s="138" t="s">
        <v>46</v>
      </c>
      <c r="E50" s="139"/>
      <c r="F50" s="139"/>
      <c r="G50" s="138" t="s">
        <v>47</v>
      </c>
      <c r="H50" s="139"/>
      <c r="I50" s="139"/>
      <c r="J50" s="139"/>
      <c r="K50" s="139"/>
      <c r="L50" s="51"/>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34"/>
      <c r="B61" s="39"/>
      <c r="C61" s="34"/>
      <c r="D61" s="140" t="s">
        <v>48</v>
      </c>
      <c r="E61" s="141"/>
      <c r="F61" s="142" t="s">
        <v>49</v>
      </c>
      <c r="G61" s="140" t="s">
        <v>48</v>
      </c>
      <c r="H61" s="141"/>
      <c r="I61" s="141"/>
      <c r="J61" s="143" t="s">
        <v>49</v>
      </c>
      <c r="K61" s="141"/>
      <c r="L61" s="51"/>
      <c r="S61" s="34"/>
      <c r="T61" s="34"/>
      <c r="U61" s="34"/>
      <c r="V61" s="34"/>
      <c r="W61" s="34"/>
      <c r="X61" s="34"/>
      <c r="Y61" s="34"/>
      <c r="Z61" s="34"/>
      <c r="AA61" s="34"/>
      <c r="AB61" s="34"/>
      <c r="AC61" s="34"/>
      <c r="AD61" s="34"/>
      <c r="AE61" s="34"/>
    </row>
    <row r="62" spans="1:31" x14ac:dyDescent="0.2">
      <c r="B62" s="20"/>
      <c r="L62" s="20"/>
    </row>
    <row r="63" spans="1:31" x14ac:dyDescent="0.2">
      <c r="B63" s="20"/>
      <c r="L63" s="20"/>
    </row>
    <row r="64" spans="1:31" x14ac:dyDescent="0.2">
      <c r="B64" s="20"/>
      <c r="L64" s="20"/>
    </row>
    <row r="65" spans="1:31" s="2" customFormat="1" ht="12.75" x14ac:dyDescent="0.2">
      <c r="A65" s="34"/>
      <c r="B65" s="39"/>
      <c r="C65" s="34"/>
      <c r="D65" s="138" t="s">
        <v>50</v>
      </c>
      <c r="E65" s="144"/>
      <c r="F65" s="144"/>
      <c r="G65" s="138" t="s">
        <v>51</v>
      </c>
      <c r="H65" s="144"/>
      <c r="I65" s="144"/>
      <c r="J65" s="144"/>
      <c r="K65" s="144"/>
      <c r="L65" s="51"/>
      <c r="S65" s="34"/>
      <c r="T65" s="34"/>
      <c r="U65" s="34"/>
      <c r="V65" s="34"/>
      <c r="W65" s="34"/>
      <c r="X65" s="34"/>
      <c r="Y65" s="34"/>
      <c r="Z65" s="34"/>
      <c r="AA65" s="34"/>
      <c r="AB65" s="34"/>
      <c r="AC65" s="34"/>
      <c r="AD65" s="34"/>
      <c r="AE65" s="34"/>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34"/>
      <c r="B76" s="39"/>
      <c r="C76" s="34"/>
      <c r="D76" s="140" t="s">
        <v>48</v>
      </c>
      <c r="E76" s="141"/>
      <c r="F76" s="142" t="s">
        <v>49</v>
      </c>
      <c r="G76" s="140" t="s">
        <v>48</v>
      </c>
      <c r="H76" s="141"/>
      <c r="I76" s="141"/>
      <c r="J76" s="143" t="s">
        <v>49</v>
      </c>
      <c r="K76" s="141"/>
      <c r="L76" s="51"/>
      <c r="S76" s="34"/>
      <c r="T76" s="34"/>
      <c r="U76" s="34"/>
      <c r="V76" s="34"/>
      <c r="W76" s="34"/>
      <c r="X76" s="34"/>
      <c r="Y76" s="34"/>
      <c r="Z76" s="34"/>
      <c r="AA76" s="34"/>
      <c r="AB76" s="34"/>
      <c r="AC76" s="34"/>
      <c r="AD76" s="34"/>
      <c r="AE76" s="34"/>
    </row>
    <row r="77" spans="1:31" s="2" customFormat="1" ht="14.45" customHeight="1" x14ac:dyDescent="0.2">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5" customHeight="1" x14ac:dyDescent="0.2">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x14ac:dyDescent="0.2">
      <c r="A82" s="34"/>
      <c r="B82" s="35"/>
      <c r="C82" s="23" t="s">
        <v>158</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x14ac:dyDescent="0.2">
      <c r="A85" s="34"/>
      <c r="B85" s="35"/>
      <c r="C85" s="36"/>
      <c r="D85" s="36"/>
      <c r="E85" s="309" t="str">
        <f>E7</f>
        <v>16 -Oprava trati v úseku Praha Smíchov - Beroun Závodí</v>
      </c>
      <c r="F85" s="310"/>
      <c r="G85" s="310"/>
      <c r="H85" s="310"/>
      <c r="I85" s="36"/>
      <c r="J85" s="36"/>
      <c r="K85" s="36"/>
      <c r="L85" s="51"/>
      <c r="S85" s="34"/>
      <c r="T85" s="34"/>
      <c r="U85" s="34"/>
      <c r="V85" s="34"/>
      <c r="W85" s="34"/>
      <c r="X85" s="34"/>
      <c r="Y85" s="34"/>
      <c r="Z85" s="34"/>
      <c r="AA85" s="34"/>
      <c r="AB85" s="34"/>
      <c r="AC85" s="34"/>
      <c r="AD85" s="34"/>
      <c r="AE85" s="34"/>
    </row>
    <row r="86" spans="1:31" s="1" customFormat="1" ht="12" customHeight="1" x14ac:dyDescent="0.2">
      <c r="B86" s="21"/>
      <c r="C86" s="29" t="s">
        <v>156</v>
      </c>
      <c r="D86" s="22"/>
      <c r="E86" s="22"/>
      <c r="F86" s="22"/>
      <c r="G86" s="22"/>
      <c r="H86" s="22"/>
      <c r="I86" s="22"/>
      <c r="J86" s="22"/>
      <c r="K86" s="22"/>
      <c r="L86" s="20"/>
    </row>
    <row r="87" spans="1:31" s="2" customFormat="1" ht="16.5" customHeight="1" x14ac:dyDescent="0.2">
      <c r="A87" s="34"/>
      <c r="B87" s="35"/>
      <c r="C87" s="36"/>
      <c r="D87" s="36"/>
      <c r="E87" s="309" t="s">
        <v>485</v>
      </c>
      <c r="F87" s="308"/>
      <c r="G87" s="308"/>
      <c r="H87" s="308"/>
      <c r="I87" s="36"/>
      <c r="J87" s="36"/>
      <c r="K87" s="36"/>
      <c r="L87" s="51"/>
      <c r="S87" s="34"/>
      <c r="T87" s="34"/>
      <c r="U87" s="34"/>
      <c r="V87" s="34"/>
      <c r="W87" s="34"/>
      <c r="X87" s="34"/>
      <c r="Y87" s="34"/>
      <c r="Z87" s="34"/>
      <c r="AA87" s="34"/>
      <c r="AB87" s="34"/>
      <c r="AC87" s="34"/>
      <c r="AD87" s="34"/>
      <c r="AE87" s="34"/>
    </row>
    <row r="88" spans="1:31" s="2" customFormat="1" ht="12" customHeight="1" x14ac:dyDescent="0.2">
      <c r="A88" s="34"/>
      <c r="B88" s="35"/>
      <c r="C88" s="29" t="s">
        <v>486</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x14ac:dyDescent="0.2">
      <c r="A89" s="34"/>
      <c r="B89" s="35"/>
      <c r="C89" s="36"/>
      <c r="D89" s="36"/>
      <c r="E89" s="270" t="str">
        <f>E11</f>
        <v>06 - Oprava P2221</v>
      </c>
      <c r="F89" s="308"/>
      <c r="G89" s="308"/>
      <c r="H89" s="308"/>
      <c r="I89" s="36"/>
      <c r="J89" s="36"/>
      <c r="K89" s="36"/>
      <c r="L89" s="51"/>
      <c r="S89" s="34"/>
      <c r="T89" s="34"/>
      <c r="U89" s="34"/>
      <c r="V89" s="34"/>
      <c r="W89" s="34"/>
      <c r="X89" s="34"/>
      <c r="Y89" s="34"/>
      <c r="Z89" s="34"/>
      <c r="AA89" s="34"/>
      <c r="AB89" s="34"/>
      <c r="AC89" s="34"/>
      <c r="AD89" s="34"/>
      <c r="AE89" s="34"/>
    </row>
    <row r="90" spans="1:31" s="2" customFormat="1" ht="6.95"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x14ac:dyDescent="0.2">
      <c r="A91" s="34"/>
      <c r="B91" s="35"/>
      <c r="C91" s="29" t="s">
        <v>20</v>
      </c>
      <c r="D91" s="36"/>
      <c r="E91" s="36"/>
      <c r="F91" s="27" t="str">
        <f>F14</f>
        <v xml:space="preserve"> </v>
      </c>
      <c r="G91" s="36"/>
      <c r="H91" s="36"/>
      <c r="I91" s="29" t="s">
        <v>22</v>
      </c>
      <c r="J91" s="66" t="str">
        <f>IF(J14="","",J14)</f>
        <v>4. 4. 2022</v>
      </c>
      <c r="K91" s="36"/>
      <c r="L91" s="51"/>
      <c r="S91" s="34"/>
      <c r="T91" s="34"/>
      <c r="U91" s="34"/>
      <c r="V91" s="34"/>
      <c r="W91" s="34"/>
      <c r="X91" s="34"/>
      <c r="Y91" s="34"/>
      <c r="Z91" s="34"/>
      <c r="AA91" s="34"/>
      <c r="AB91" s="34"/>
      <c r="AC91" s="34"/>
      <c r="AD91" s="34"/>
      <c r="AE91" s="34"/>
    </row>
    <row r="92" spans="1:31" s="2" customFormat="1" ht="6.95" customHeight="1" x14ac:dyDescent="0.2">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x14ac:dyDescent="0.2">
      <c r="A93" s="34"/>
      <c r="B93" s="35"/>
      <c r="C93" s="29" t="s">
        <v>24</v>
      </c>
      <c r="D93" s="36"/>
      <c r="E93" s="36"/>
      <c r="F93" s="27" t="str">
        <f>E17</f>
        <v xml:space="preserve"> </v>
      </c>
      <c r="G93" s="36"/>
      <c r="H93" s="36"/>
      <c r="I93" s="29" t="s">
        <v>29</v>
      </c>
      <c r="J93" s="32" t="str">
        <f>E23</f>
        <v xml:space="preserve"> </v>
      </c>
      <c r="K93" s="36"/>
      <c r="L93" s="51"/>
      <c r="S93" s="34"/>
      <c r="T93" s="34"/>
      <c r="U93" s="34"/>
      <c r="V93" s="34"/>
      <c r="W93" s="34"/>
      <c r="X93" s="34"/>
      <c r="Y93" s="34"/>
      <c r="Z93" s="34"/>
      <c r="AA93" s="34"/>
      <c r="AB93" s="34"/>
      <c r="AC93" s="34"/>
      <c r="AD93" s="34"/>
      <c r="AE93" s="34"/>
    </row>
    <row r="94" spans="1:31" s="2" customFormat="1" ht="15.2" customHeight="1" x14ac:dyDescent="0.2">
      <c r="A94" s="34"/>
      <c r="B94" s="35"/>
      <c r="C94" s="29" t="s">
        <v>27</v>
      </c>
      <c r="D94" s="36"/>
      <c r="E94" s="36"/>
      <c r="F94" s="27" t="str">
        <f>IF(E20="","",E20)</f>
        <v>Vyplň údaj</v>
      </c>
      <c r="G94" s="36"/>
      <c r="H94" s="36"/>
      <c r="I94" s="29" t="s">
        <v>31</v>
      </c>
      <c r="J94" s="32" t="str">
        <f>E26</f>
        <v xml:space="preserve"> </v>
      </c>
      <c r="K94" s="36"/>
      <c r="L94" s="51"/>
      <c r="S94" s="34"/>
      <c r="T94" s="34"/>
      <c r="U94" s="34"/>
      <c r="V94" s="34"/>
      <c r="W94" s="34"/>
      <c r="X94" s="34"/>
      <c r="Y94" s="34"/>
      <c r="Z94" s="34"/>
      <c r="AA94" s="34"/>
      <c r="AB94" s="34"/>
      <c r="AC94" s="34"/>
      <c r="AD94" s="34"/>
      <c r="AE94" s="34"/>
    </row>
    <row r="95" spans="1:31" s="2" customFormat="1" ht="10.35"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x14ac:dyDescent="0.2">
      <c r="A96" s="34"/>
      <c r="B96" s="35"/>
      <c r="C96" s="149" t="s">
        <v>159</v>
      </c>
      <c r="D96" s="150"/>
      <c r="E96" s="150"/>
      <c r="F96" s="150"/>
      <c r="G96" s="150"/>
      <c r="H96" s="150"/>
      <c r="I96" s="150"/>
      <c r="J96" s="151" t="s">
        <v>160</v>
      </c>
      <c r="K96" s="150"/>
      <c r="L96" s="51"/>
      <c r="S96" s="34"/>
      <c r="T96" s="34"/>
      <c r="U96" s="34"/>
      <c r="V96" s="34"/>
      <c r="W96" s="34"/>
      <c r="X96" s="34"/>
      <c r="Y96" s="34"/>
      <c r="Z96" s="34"/>
      <c r="AA96" s="34"/>
      <c r="AB96" s="34"/>
      <c r="AC96" s="34"/>
      <c r="AD96" s="34"/>
      <c r="AE96" s="34"/>
    </row>
    <row r="97" spans="1:47" s="2" customFormat="1" ht="10.35" customHeight="1" x14ac:dyDescent="0.2">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x14ac:dyDescent="0.2">
      <c r="A98" s="34"/>
      <c r="B98" s="35"/>
      <c r="C98" s="152" t="s">
        <v>161</v>
      </c>
      <c r="D98" s="36"/>
      <c r="E98" s="36"/>
      <c r="F98" s="36"/>
      <c r="G98" s="36"/>
      <c r="H98" s="36"/>
      <c r="I98" s="36"/>
      <c r="J98" s="84">
        <f>J122</f>
        <v>0</v>
      </c>
      <c r="K98" s="36"/>
      <c r="L98" s="51"/>
      <c r="S98" s="34"/>
      <c r="T98" s="34"/>
      <c r="U98" s="34"/>
      <c r="V98" s="34"/>
      <c r="W98" s="34"/>
      <c r="X98" s="34"/>
      <c r="Y98" s="34"/>
      <c r="Z98" s="34"/>
      <c r="AA98" s="34"/>
      <c r="AB98" s="34"/>
      <c r="AC98" s="34"/>
      <c r="AD98" s="34"/>
      <c r="AE98" s="34"/>
      <c r="AU98" s="17" t="s">
        <v>162</v>
      </c>
    </row>
    <row r="99" spans="1:47" s="9" customFormat="1" ht="24.95" customHeight="1" x14ac:dyDescent="0.2">
      <c r="B99" s="153"/>
      <c r="C99" s="154"/>
      <c r="D99" s="155" t="s">
        <v>163</v>
      </c>
      <c r="E99" s="156"/>
      <c r="F99" s="156"/>
      <c r="G99" s="156"/>
      <c r="H99" s="156"/>
      <c r="I99" s="156"/>
      <c r="J99" s="157">
        <f>J123</f>
        <v>0</v>
      </c>
      <c r="K99" s="154"/>
      <c r="L99" s="158"/>
    </row>
    <row r="100" spans="1:47" s="10" customFormat="1" ht="19.899999999999999" customHeight="1" x14ac:dyDescent="0.2">
      <c r="B100" s="159"/>
      <c r="C100" s="104"/>
      <c r="D100" s="160" t="s">
        <v>164</v>
      </c>
      <c r="E100" s="161"/>
      <c r="F100" s="161"/>
      <c r="G100" s="161"/>
      <c r="H100" s="161"/>
      <c r="I100" s="161"/>
      <c r="J100" s="162">
        <f>J124</f>
        <v>0</v>
      </c>
      <c r="K100" s="104"/>
      <c r="L100" s="163"/>
    </row>
    <row r="101" spans="1:47" s="2" customFormat="1" ht="21.75" customHeight="1" x14ac:dyDescent="0.2">
      <c r="A101" s="34"/>
      <c r="B101" s="35"/>
      <c r="C101" s="36"/>
      <c r="D101" s="36"/>
      <c r="E101" s="36"/>
      <c r="F101" s="36"/>
      <c r="G101" s="36"/>
      <c r="H101" s="36"/>
      <c r="I101" s="36"/>
      <c r="J101" s="36"/>
      <c r="K101" s="36"/>
      <c r="L101" s="51"/>
      <c r="S101" s="34"/>
      <c r="T101" s="34"/>
      <c r="U101" s="34"/>
      <c r="V101" s="34"/>
      <c r="W101" s="34"/>
      <c r="X101" s="34"/>
      <c r="Y101" s="34"/>
      <c r="Z101" s="34"/>
      <c r="AA101" s="34"/>
      <c r="AB101" s="34"/>
      <c r="AC101" s="34"/>
      <c r="AD101" s="34"/>
      <c r="AE101" s="34"/>
    </row>
    <row r="102" spans="1:47" s="2" customFormat="1" ht="6.95" customHeight="1" x14ac:dyDescent="0.2">
      <c r="A102" s="34"/>
      <c r="B102" s="54"/>
      <c r="C102" s="55"/>
      <c r="D102" s="55"/>
      <c r="E102" s="55"/>
      <c r="F102" s="55"/>
      <c r="G102" s="55"/>
      <c r="H102" s="55"/>
      <c r="I102" s="55"/>
      <c r="J102" s="55"/>
      <c r="K102" s="55"/>
      <c r="L102" s="51"/>
      <c r="S102" s="34"/>
      <c r="T102" s="34"/>
      <c r="U102" s="34"/>
      <c r="V102" s="34"/>
      <c r="W102" s="34"/>
      <c r="X102" s="34"/>
      <c r="Y102" s="34"/>
      <c r="Z102" s="34"/>
      <c r="AA102" s="34"/>
      <c r="AB102" s="34"/>
      <c r="AC102" s="34"/>
      <c r="AD102" s="34"/>
      <c r="AE102" s="34"/>
    </row>
    <row r="106" spans="1:47" s="2" customFormat="1" ht="6.95" customHeight="1" x14ac:dyDescent="0.2">
      <c r="A106" s="34"/>
      <c r="B106" s="56"/>
      <c r="C106" s="57"/>
      <c r="D106" s="57"/>
      <c r="E106" s="57"/>
      <c r="F106" s="57"/>
      <c r="G106" s="57"/>
      <c r="H106" s="57"/>
      <c r="I106" s="57"/>
      <c r="J106" s="57"/>
      <c r="K106" s="57"/>
      <c r="L106" s="51"/>
      <c r="S106" s="34"/>
      <c r="T106" s="34"/>
      <c r="U106" s="34"/>
      <c r="V106" s="34"/>
      <c r="W106" s="34"/>
      <c r="X106" s="34"/>
      <c r="Y106" s="34"/>
      <c r="Z106" s="34"/>
      <c r="AA106" s="34"/>
      <c r="AB106" s="34"/>
      <c r="AC106" s="34"/>
      <c r="AD106" s="34"/>
      <c r="AE106" s="34"/>
    </row>
    <row r="107" spans="1:47" s="2" customFormat="1" ht="24.95" customHeight="1" x14ac:dyDescent="0.2">
      <c r="A107" s="34"/>
      <c r="B107" s="35"/>
      <c r="C107" s="23" t="s">
        <v>166</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47" s="2" customFormat="1" ht="6.95" customHeight="1" x14ac:dyDescent="0.2">
      <c r="A108" s="34"/>
      <c r="B108" s="35"/>
      <c r="C108" s="36"/>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47" s="2" customFormat="1" ht="12" customHeight="1" x14ac:dyDescent="0.2">
      <c r="A109" s="34"/>
      <c r="B109" s="35"/>
      <c r="C109" s="29" t="s">
        <v>16</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47" s="2" customFormat="1" ht="16.5" customHeight="1" x14ac:dyDescent="0.2">
      <c r="A110" s="34"/>
      <c r="B110" s="35"/>
      <c r="C110" s="36"/>
      <c r="D110" s="36"/>
      <c r="E110" s="309" t="str">
        <f>E7</f>
        <v>16 -Oprava trati v úseku Praha Smíchov - Beroun Závodí</v>
      </c>
      <c r="F110" s="310"/>
      <c r="G110" s="310"/>
      <c r="H110" s="310"/>
      <c r="I110" s="36"/>
      <c r="J110" s="36"/>
      <c r="K110" s="36"/>
      <c r="L110" s="51"/>
      <c r="S110" s="34"/>
      <c r="T110" s="34"/>
      <c r="U110" s="34"/>
      <c r="V110" s="34"/>
      <c r="W110" s="34"/>
      <c r="X110" s="34"/>
      <c r="Y110" s="34"/>
      <c r="Z110" s="34"/>
      <c r="AA110" s="34"/>
      <c r="AB110" s="34"/>
      <c r="AC110" s="34"/>
      <c r="AD110" s="34"/>
      <c r="AE110" s="34"/>
    </row>
    <row r="111" spans="1:47" s="1" customFormat="1" ht="12" customHeight="1" x14ac:dyDescent="0.2">
      <c r="B111" s="21"/>
      <c r="C111" s="29" t="s">
        <v>156</v>
      </c>
      <c r="D111" s="22"/>
      <c r="E111" s="22"/>
      <c r="F111" s="22"/>
      <c r="G111" s="22"/>
      <c r="H111" s="22"/>
      <c r="I111" s="22"/>
      <c r="J111" s="22"/>
      <c r="K111" s="22"/>
      <c r="L111" s="20"/>
    </row>
    <row r="112" spans="1:47" s="2" customFormat="1" ht="16.5" customHeight="1" x14ac:dyDescent="0.2">
      <c r="A112" s="34"/>
      <c r="B112" s="35"/>
      <c r="C112" s="36"/>
      <c r="D112" s="36"/>
      <c r="E112" s="309" t="s">
        <v>485</v>
      </c>
      <c r="F112" s="308"/>
      <c r="G112" s="308"/>
      <c r="H112" s="308"/>
      <c r="I112" s="36"/>
      <c r="J112" s="36"/>
      <c r="K112" s="36"/>
      <c r="L112" s="51"/>
      <c r="S112" s="34"/>
      <c r="T112" s="34"/>
      <c r="U112" s="34"/>
      <c r="V112" s="34"/>
      <c r="W112" s="34"/>
      <c r="X112" s="34"/>
      <c r="Y112" s="34"/>
      <c r="Z112" s="34"/>
      <c r="AA112" s="34"/>
      <c r="AB112" s="34"/>
      <c r="AC112" s="34"/>
      <c r="AD112" s="34"/>
      <c r="AE112" s="34"/>
    </row>
    <row r="113" spans="1:65" s="2" customFormat="1" ht="12" customHeight="1" x14ac:dyDescent="0.2">
      <c r="A113" s="34"/>
      <c r="B113" s="35"/>
      <c r="C113" s="29" t="s">
        <v>486</v>
      </c>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6.5" customHeight="1" x14ac:dyDescent="0.2">
      <c r="A114" s="34"/>
      <c r="B114" s="35"/>
      <c r="C114" s="36"/>
      <c r="D114" s="36"/>
      <c r="E114" s="270" t="str">
        <f>E11</f>
        <v>06 - Oprava P2221</v>
      </c>
      <c r="F114" s="308"/>
      <c r="G114" s="308"/>
      <c r="H114" s="308"/>
      <c r="I114" s="36"/>
      <c r="J114" s="36"/>
      <c r="K114" s="36"/>
      <c r="L114" s="51"/>
      <c r="S114" s="34"/>
      <c r="T114" s="34"/>
      <c r="U114" s="34"/>
      <c r="V114" s="34"/>
      <c r="W114" s="34"/>
      <c r="X114" s="34"/>
      <c r="Y114" s="34"/>
      <c r="Z114" s="34"/>
      <c r="AA114" s="34"/>
      <c r="AB114" s="34"/>
      <c r="AC114" s="34"/>
      <c r="AD114" s="34"/>
      <c r="AE114" s="34"/>
    </row>
    <row r="115" spans="1:65" s="2" customFormat="1" ht="6.95" customHeight="1" x14ac:dyDescent="0.2">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2" customHeight="1" x14ac:dyDescent="0.2">
      <c r="A116" s="34"/>
      <c r="B116" s="35"/>
      <c r="C116" s="29" t="s">
        <v>20</v>
      </c>
      <c r="D116" s="36"/>
      <c r="E116" s="36"/>
      <c r="F116" s="27" t="str">
        <f>F14</f>
        <v xml:space="preserve"> </v>
      </c>
      <c r="G116" s="36"/>
      <c r="H116" s="36"/>
      <c r="I116" s="29" t="s">
        <v>22</v>
      </c>
      <c r="J116" s="66" t="str">
        <f>IF(J14="","",J14)</f>
        <v>4. 4. 2022</v>
      </c>
      <c r="K116" s="36"/>
      <c r="L116" s="51"/>
      <c r="S116" s="34"/>
      <c r="T116" s="34"/>
      <c r="U116" s="34"/>
      <c r="V116" s="34"/>
      <c r="W116" s="34"/>
      <c r="X116" s="34"/>
      <c r="Y116" s="34"/>
      <c r="Z116" s="34"/>
      <c r="AA116" s="34"/>
      <c r="AB116" s="34"/>
      <c r="AC116" s="34"/>
      <c r="AD116" s="34"/>
      <c r="AE116" s="34"/>
    </row>
    <row r="117" spans="1:65" s="2" customFormat="1" ht="6.95" customHeight="1" x14ac:dyDescent="0.2">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2" customFormat="1" ht="15.2" customHeight="1" x14ac:dyDescent="0.2">
      <c r="A118" s="34"/>
      <c r="B118" s="35"/>
      <c r="C118" s="29" t="s">
        <v>24</v>
      </c>
      <c r="D118" s="36"/>
      <c r="E118" s="36"/>
      <c r="F118" s="27" t="str">
        <f>E17</f>
        <v xml:space="preserve"> </v>
      </c>
      <c r="G118" s="36"/>
      <c r="H118" s="36"/>
      <c r="I118" s="29" t="s">
        <v>29</v>
      </c>
      <c r="J118" s="32" t="str">
        <f>E23</f>
        <v xml:space="preserve"> </v>
      </c>
      <c r="K118" s="36"/>
      <c r="L118" s="51"/>
      <c r="S118" s="34"/>
      <c r="T118" s="34"/>
      <c r="U118" s="34"/>
      <c r="V118" s="34"/>
      <c r="W118" s="34"/>
      <c r="X118" s="34"/>
      <c r="Y118" s="34"/>
      <c r="Z118" s="34"/>
      <c r="AA118" s="34"/>
      <c r="AB118" s="34"/>
      <c r="AC118" s="34"/>
      <c r="AD118" s="34"/>
      <c r="AE118" s="34"/>
    </row>
    <row r="119" spans="1:65" s="2" customFormat="1" ht="15.2" customHeight="1" x14ac:dyDescent="0.2">
      <c r="A119" s="34"/>
      <c r="B119" s="35"/>
      <c r="C119" s="29" t="s">
        <v>27</v>
      </c>
      <c r="D119" s="36"/>
      <c r="E119" s="36"/>
      <c r="F119" s="27" t="str">
        <f>IF(E20="","",E20)</f>
        <v>Vyplň údaj</v>
      </c>
      <c r="G119" s="36"/>
      <c r="H119" s="36"/>
      <c r="I119" s="29" t="s">
        <v>31</v>
      </c>
      <c r="J119" s="32" t="str">
        <f>E26</f>
        <v xml:space="preserve"> </v>
      </c>
      <c r="K119" s="36"/>
      <c r="L119" s="51"/>
      <c r="S119" s="34"/>
      <c r="T119" s="34"/>
      <c r="U119" s="34"/>
      <c r="V119" s="34"/>
      <c r="W119" s="34"/>
      <c r="X119" s="34"/>
      <c r="Y119" s="34"/>
      <c r="Z119" s="34"/>
      <c r="AA119" s="34"/>
      <c r="AB119" s="34"/>
      <c r="AC119" s="34"/>
      <c r="AD119" s="34"/>
      <c r="AE119" s="34"/>
    </row>
    <row r="120" spans="1:65" s="2" customFormat="1" ht="10.35" customHeight="1" x14ac:dyDescent="0.2">
      <c r="A120" s="34"/>
      <c r="B120" s="35"/>
      <c r="C120" s="36"/>
      <c r="D120" s="36"/>
      <c r="E120" s="36"/>
      <c r="F120" s="36"/>
      <c r="G120" s="36"/>
      <c r="H120" s="36"/>
      <c r="I120" s="36"/>
      <c r="J120" s="36"/>
      <c r="K120" s="36"/>
      <c r="L120" s="51"/>
      <c r="S120" s="34"/>
      <c r="T120" s="34"/>
      <c r="U120" s="34"/>
      <c r="V120" s="34"/>
      <c r="W120" s="34"/>
      <c r="X120" s="34"/>
      <c r="Y120" s="34"/>
      <c r="Z120" s="34"/>
      <c r="AA120" s="34"/>
      <c r="AB120" s="34"/>
      <c r="AC120" s="34"/>
      <c r="AD120" s="34"/>
      <c r="AE120" s="34"/>
    </row>
    <row r="121" spans="1:65" s="11" customFormat="1" ht="29.25" customHeight="1" x14ac:dyDescent="0.2">
      <c r="A121" s="164"/>
      <c r="B121" s="165"/>
      <c r="C121" s="166" t="s">
        <v>167</v>
      </c>
      <c r="D121" s="167" t="s">
        <v>58</v>
      </c>
      <c r="E121" s="167" t="s">
        <v>54</v>
      </c>
      <c r="F121" s="167" t="s">
        <v>55</v>
      </c>
      <c r="G121" s="167" t="s">
        <v>168</v>
      </c>
      <c r="H121" s="167" t="s">
        <v>169</v>
      </c>
      <c r="I121" s="167" t="s">
        <v>170</v>
      </c>
      <c r="J121" s="167" t="s">
        <v>160</v>
      </c>
      <c r="K121" s="168" t="s">
        <v>171</v>
      </c>
      <c r="L121" s="169"/>
      <c r="M121" s="75" t="s">
        <v>1</v>
      </c>
      <c r="N121" s="76" t="s">
        <v>37</v>
      </c>
      <c r="O121" s="76" t="s">
        <v>172</v>
      </c>
      <c r="P121" s="76" t="s">
        <v>173</v>
      </c>
      <c r="Q121" s="76" t="s">
        <v>174</v>
      </c>
      <c r="R121" s="76" t="s">
        <v>175</v>
      </c>
      <c r="S121" s="76" t="s">
        <v>176</v>
      </c>
      <c r="T121" s="77" t="s">
        <v>177</v>
      </c>
      <c r="U121" s="164"/>
      <c r="V121" s="164"/>
      <c r="W121" s="164"/>
      <c r="X121" s="164"/>
      <c r="Y121" s="164"/>
      <c r="Z121" s="164"/>
      <c r="AA121" s="164"/>
      <c r="AB121" s="164"/>
      <c r="AC121" s="164"/>
      <c r="AD121" s="164"/>
      <c r="AE121" s="164"/>
    </row>
    <row r="122" spans="1:65" s="2" customFormat="1" ht="22.9" customHeight="1" x14ac:dyDescent="0.25">
      <c r="A122" s="34"/>
      <c r="B122" s="35"/>
      <c r="C122" s="82" t="s">
        <v>178</v>
      </c>
      <c r="D122" s="36"/>
      <c r="E122" s="36"/>
      <c r="F122" s="36"/>
      <c r="G122" s="36"/>
      <c r="H122" s="36"/>
      <c r="I122" s="36"/>
      <c r="J122" s="170">
        <f>BK122</f>
        <v>0</v>
      </c>
      <c r="K122" s="36"/>
      <c r="L122" s="39"/>
      <c r="M122" s="78"/>
      <c r="N122" s="171"/>
      <c r="O122" s="79"/>
      <c r="P122" s="172">
        <f>P123</f>
        <v>0</v>
      </c>
      <c r="Q122" s="79"/>
      <c r="R122" s="172">
        <f>R123</f>
        <v>0</v>
      </c>
      <c r="S122" s="79"/>
      <c r="T122" s="173">
        <f>T123</f>
        <v>0</v>
      </c>
      <c r="U122" s="34"/>
      <c r="V122" s="34"/>
      <c r="W122" s="34"/>
      <c r="X122" s="34"/>
      <c r="Y122" s="34"/>
      <c r="Z122" s="34"/>
      <c r="AA122" s="34"/>
      <c r="AB122" s="34"/>
      <c r="AC122" s="34"/>
      <c r="AD122" s="34"/>
      <c r="AE122" s="34"/>
      <c r="AT122" s="17" t="s">
        <v>72</v>
      </c>
      <c r="AU122" s="17" t="s">
        <v>162</v>
      </c>
      <c r="BK122" s="174">
        <f>BK123</f>
        <v>0</v>
      </c>
    </row>
    <row r="123" spans="1:65" s="12" customFormat="1" ht="25.9" customHeight="1" x14ac:dyDescent="0.2">
      <c r="B123" s="175"/>
      <c r="C123" s="176"/>
      <c r="D123" s="177" t="s">
        <v>72</v>
      </c>
      <c r="E123" s="178" t="s">
        <v>179</v>
      </c>
      <c r="F123" s="178" t="s">
        <v>180</v>
      </c>
      <c r="G123" s="176"/>
      <c r="H123" s="176"/>
      <c r="I123" s="179"/>
      <c r="J123" s="180">
        <f>BK123</f>
        <v>0</v>
      </c>
      <c r="K123" s="176"/>
      <c r="L123" s="181"/>
      <c r="M123" s="182"/>
      <c r="N123" s="183"/>
      <c r="O123" s="183"/>
      <c r="P123" s="184">
        <f>P124</f>
        <v>0</v>
      </c>
      <c r="Q123" s="183"/>
      <c r="R123" s="184">
        <f>R124</f>
        <v>0</v>
      </c>
      <c r="S123" s="183"/>
      <c r="T123" s="185">
        <f>T124</f>
        <v>0</v>
      </c>
      <c r="AR123" s="186" t="s">
        <v>81</v>
      </c>
      <c r="AT123" s="187" t="s">
        <v>72</v>
      </c>
      <c r="AU123" s="187" t="s">
        <v>73</v>
      </c>
      <c r="AY123" s="186" t="s">
        <v>181</v>
      </c>
      <c r="BK123" s="188">
        <f>BK124</f>
        <v>0</v>
      </c>
    </row>
    <row r="124" spans="1:65" s="12" customFormat="1" ht="22.9" customHeight="1" x14ac:dyDescent="0.2">
      <c r="B124" s="175"/>
      <c r="C124" s="176"/>
      <c r="D124" s="177" t="s">
        <v>72</v>
      </c>
      <c r="E124" s="189" t="s">
        <v>182</v>
      </c>
      <c r="F124" s="189" t="s">
        <v>183</v>
      </c>
      <c r="G124" s="176"/>
      <c r="H124" s="176"/>
      <c r="I124" s="179"/>
      <c r="J124" s="190">
        <f>BK124</f>
        <v>0</v>
      </c>
      <c r="K124" s="176"/>
      <c r="L124" s="181"/>
      <c r="M124" s="182"/>
      <c r="N124" s="183"/>
      <c r="O124" s="183"/>
      <c r="P124" s="184">
        <f>SUM(P125:P130)</f>
        <v>0</v>
      </c>
      <c r="Q124" s="183"/>
      <c r="R124" s="184">
        <f>SUM(R125:R130)</f>
        <v>0</v>
      </c>
      <c r="S124" s="183"/>
      <c r="T124" s="185">
        <f>SUM(T125:T130)</f>
        <v>0</v>
      </c>
      <c r="AR124" s="186" t="s">
        <v>81</v>
      </c>
      <c r="AT124" s="187" t="s">
        <v>72</v>
      </c>
      <c r="AU124" s="187" t="s">
        <v>81</v>
      </c>
      <c r="AY124" s="186" t="s">
        <v>181</v>
      </c>
      <c r="BK124" s="188">
        <f>SUM(BK125:BK130)</f>
        <v>0</v>
      </c>
    </row>
    <row r="125" spans="1:65" s="2" customFormat="1" ht="55.5" customHeight="1" x14ac:dyDescent="0.2">
      <c r="A125" s="34"/>
      <c r="B125" s="35"/>
      <c r="C125" s="191" t="s">
        <v>81</v>
      </c>
      <c r="D125" s="191" t="s">
        <v>184</v>
      </c>
      <c r="E125" s="192" t="s">
        <v>604</v>
      </c>
      <c r="F125" s="193" t="s">
        <v>605</v>
      </c>
      <c r="G125" s="194" t="s">
        <v>222</v>
      </c>
      <c r="H125" s="195">
        <v>5</v>
      </c>
      <c r="I125" s="196"/>
      <c r="J125" s="197">
        <f>ROUND(I125*H125,2)</f>
        <v>0</v>
      </c>
      <c r="K125" s="193" t="s">
        <v>188</v>
      </c>
      <c r="L125" s="39"/>
      <c r="M125" s="198" t="s">
        <v>1</v>
      </c>
      <c r="N125" s="199" t="s">
        <v>38</v>
      </c>
      <c r="O125" s="71"/>
      <c r="P125" s="200">
        <f>O125*H125</f>
        <v>0</v>
      </c>
      <c r="Q125" s="200">
        <v>0</v>
      </c>
      <c r="R125" s="200">
        <f>Q125*H125</f>
        <v>0</v>
      </c>
      <c r="S125" s="200">
        <v>0</v>
      </c>
      <c r="T125" s="201">
        <f>S125*H125</f>
        <v>0</v>
      </c>
      <c r="U125" s="34"/>
      <c r="V125" s="34"/>
      <c r="W125" s="34"/>
      <c r="X125" s="34"/>
      <c r="Y125" s="34"/>
      <c r="Z125" s="34"/>
      <c r="AA125" s="34"/>
      <c r="AB125" s="34"/>
      <c r="AC125" s="34"/>
      <c r="AD125" s="34"/>
      <c r="AE125" s="34"/>
      <c r="AR125" s="202" t="s">
        <v>189</v>
      </c>
      <c r="AT125" s="202" t="s">
        <v>184</v>
      </c>
      <c r="AU125" s="202" t="s">
        <v>83</v>
      </c>
      <c r="AY125" s="17" t="s">
        <v>181</v>
      </c>
      <c r="BE125" s="203">
        <f>IF(N125="základní",J125,0)</f>
        <v>0</v>
      </c>
      <c r="BF125" s="203">
        <f>IF(N125="snížená",J125,0)</f>
        <v>0</v>
      </c>
      <c r="BG125" s="203">
        <f>IF(N125="zákl. přenesená",J125,0)</f>
        <v>0</v>
      </c>
      <c r="BH125" s="203">
        <f>IF(N125="sníž. přenesená",J125,0)</f>
        <v>0</v>
      </c>
      <c r="BI125" s="203">
        <f>IF(N125="nulová",J125,0)</f>
        <v>0</v>
      </c>
      <c r="BJ125" s="17" t="s">
        <v>81</v>
      </c>
      <c r="BK125" s="203">
        <f>ROUND(I125*H125,2)</f>
        <v>0</v>
      </c>
      <c r="BL125" s="17" t="s">
        <v>189</v>
      </c>
      <c r="BM125" s="202" t="s">
        <v>710</v>
      </c>
    </row>
    <row r="126" spans="1:65" s="13" customFormat="1" x14ac:dyDescent="0.2">
      <c r="B126" s="204"/>
      <c r="C126" s="205"/>
      <c r="D126" s="206" t="s">
        <v>191</v>
      </c>
      <c r="E126" s="207" t="s">
        <v>1</v>
      </c>
      <c r="F126" s="208" t="s">
        <v>182</v>
      </c>
      <c r="G126" s="205"/>
      <c r="H126" s="209">
        <v>5</v>
      </c>
      <c r="I126" s="210"/>
      <c r="J126" s="205"/>
      <c r="K126" s="205"/>
      <c r="L126" s="211"/>
      <c r="M126" s="212"/>
      <c r="N126" s="213"/>
      <c r="O126" s="213"/>
      <c r="P126" s="213"/>
      <c r="Q126" s="213"/>
      <c r="R126" s="213"/>
      <c r="S126" s="213"/>
      <c r="T126" s="214"/>
      <c r="AT126" s="215" t="s">
        <v>191</v>
      </c>
      <c r="AU126" s="215" t="s">
        <v>83</v>
      </c>
      <c r="AV126" s="13" t="s">
        <v>83</v>
      </c>
      <c r="AW126" s="13" t="s">
        <v>30</v>
      </c>
      <c r="AX126" s="13" t="s">
        <v>73</v>
      </c>
      <c r="AY126" s="215" t="s">
        <v>181</v>
      </c>
    </row>
    <row r="127" spans="1:65" s="14" customFormat="1" x14ac:dyDescent="0.2">
      <c r="B127" s="216"/>
      <c r="C127" s="217"/>
      <c r="D127" s="206" t="s">
        <v>191</v>
      </c>
      <c r="E127" s="218" t="s">
        <v>1</v>
      </c>
      <c r="F127" s="219" t="s">
        <v>193</v>
      </c>
      <c r="G127" s="217"/>
      <c r="H127" s="220">
        <v>5</v>
      </c>
      <c r="I127" s="221"/>
      <c r="J127" s="217"/>
      <c r="K127" s="217"/>
      <c r="L127" s="222"/>
      <c r="M127" s="223"/>
      <c r="N127" s="224"/>
      <c r="O127" s="224"/>
      <c r="P127" s="224"/>
      <c r="Q127" s="224"/>
      <c r="R127" s="224"/>
      <c r="S127" s="224"/>
      <c r="T127" s="225"/>
      <c r="AT127" s="226" t="s">
        <v>191</v>
      </c>
      <c r="AU127" s="226" t="s">
        <v>83</v>
      </c>
      <c r="AV127" s="14" t="s">
        <v>189</v>
      </c>
      <c r="AW127" s="14" t="s">
        <v>30</v>
      </c>
      <c r="AX127" s="14" t="s">
        <v>81</v>
      </c>
      <c r="AY127" s="226" t="s">
        <v>181</v>
      </c>
    </row>
    <row r="128" spans="1:65" s="2" customFormat="1" ht="62.65" customHeight="1" x14ac:dyDescent="0.2">
      <c r="A128" s="34"/>
      <c r="B128" s="35"/>
      <c r="C128" s="191" t="s">
        <v>83</v>
      </c>
      <c r="D128" s="191" t="s">
        <v>184</v>
      </c>
      <c r="E128" s="192" t="s">
        <v>583</v>
      </c>
      <c r="F128" s="193" t="s">
        <v>584</v>
      </c>
      <c r="G128" s="194" t="s">
        <v>222</v>
      </c>
      <c r="H128" s="195">
        <v>5</v>
      </c>
      <c r="I128" s="196"/>
      <c r="J128" s="197">
        <f>ROUND(I128*H128,2)</f>
        <v>0</v>
      </c>
      <c r="K128" s="193" t="s">
        <v>188</v>
      </c>
      <c r="L128" s="39"/>
      <c r="M128" s="198" t="s">
        <v>1</v>
      </c>
      <c r="N128" s="199" t="s">
        <v>38</v>
      </c>
      <c r="O128" s="71"/>
      <c r="P128" s="200">
        <f>O128*H128</f>
        <v>0</v>
      </c>
      <c r="Q128" s="200">
        <v>0</v>
      </c>
      <c r="R128" s="200">
        <f>Q128*H128</f>
        <v>0</v>
      </c>
      <c r="S128" s="200">
        <v>0</v>
      </c>
      <c r="T128" s="201">
        <f>S128*H128</f>
        <v>0</v>
      </c>
      <c r="U128" s="34"/>
      <c r="V128" s="34"/>
      <c r="W128" s="34"/>
      <c r="X128" s="34"/>
      <c r="Y128" s="34"/>
      <c r="Z128" s="34"/>
      <c r="AA128" s="34"/>
      <c r="AB128" s="34"/>
      <c r="AC128" s="34"/>
      <c r="AD128" s="34"/>
      <c r="AE128" s="34"/>
      <c r="AR128" s="202" t="s">
        <v>189</v>
      </c>
      <c r="AT128" s="202" t="s">
        <v>184</v>
      </c>
      <c r="AU128" s="202" t="s">
        <v>83</v>
      </c>
      <c r="AY128" s="17" t="s">
        <v>181</v>
      </c>
      <c r="BE128" s="203">
        <f>IF(N128="základní",J128,0)</f>
        <v>0</v>
      </c>
      <c r="BF128" s="203">
        <f>IF(N128="snížená",J128,0)</f>
        <v>0</v>
      </c>
      <c r="BG128" s="203">
        <f>IF(N128="zákl. přenesená",J128,0)</f>
        <v>0</v>
      </c>
      <c r="BH128" s="203">
        <f>IF(N128="sníž. přenesená",J128,0)</f>
        <v>0</v>
      </c>
      <c r="BI128" s="203">
        <f>IF(N128="nulová",J128,0)</f>
        <v>0</v>
      </c>
      <c r="BJ128" s="17" t="s">
        <v>81</v>
      </c>
      <c r="BK128" s="203">
        <f>ROUND(I128*H128,2)</f>
        <v>0</v>
      </c>
      <c r="BL128" s="17" t="s">
        <v>189</v>
      </c>
      <c r="BM128" s="202" t="s">
        <v>711</v>
      </c>
    </row>
    <row r="129" spans="1:51" s="13" customFormat="1" x14ac:dyDescent="0.2">
      <c r="B129" s="204"/>
      <c r="C129" s="205"/>
      <c r="D129" s="206" t="s">
        <v>191</v>
      </c>
      <c r="E129" s="207" t="s">
        <v>1</v>
      </c>
      <c r="F129" s="208" t="s">
        <v>182</v>
      </c>
      <c r="G129" s="205"/>
      <c r="H129" s="209">
        <v>5</v>
      </c>
      <c r="I129" s="210"/>
      <c r="J129" s="205"/>
      <c r="K129" s="205"/>
      <c r="L129" s="211"/>
      <c r="M129" s="212"/>
      <c r="N129" s="213"/>
      <c r="O129" s="213"/>
      <c r="P129" s="213"/>
      <c r="Q129" s="213"/>
      <c r="R129" s="213"/>
      <c r="S129" s="213"/>
      <c r="T129" s="214"/>
      <c r="AT129" s="215" t="s">
        <v>191</v>
      </c>
      <c r="AU129" s="215" t="s">
        <v>83</v>
      </c>
      <c r="AV129" s="13" t="s">
        <v>83</v>
      </c>
      <c r="AW129" s="13" t="s">
        <v>30</v>
      </c>
      <c r="AX129" s="13" t="s">
        <v>73</v>
      </c>
      <c r="AY129" s="215" t="s">
        <v>181</v>
      </c>
    </row>
    <row r="130" spans="1:51" s="14" customFormat="1" x14ac:dyDescent="0.2">
      <c r="B130" s="216"/>
      <c r="C130" s="217"/>
      <c r="D130" s="206" t="s">
        <v>191</v>
      </c>
      <c r="E130" s="218" t="s">
        <v>1</v>
      </c>
      <c r="F130" s="219" t="s">
        <v>193</v>
      </c>
      <c r="G130" s="217"/>
      <c r="H130" s="220">
        <v>5</v>
      </c>
      <c r="I130" s="221"/>
      <c r="J130" s="217"/>
      <c r="K130" s="217"/>
      <c r="L130" s="222"/>
      <c r="M130" s="247"/>
      <c r="N130" s="248"/>
      <c r="O130" s="248"/>
      <c r="P130" s="248"/>
      <c r="Q130" s="248"/>
      <c r="R130" s="248"/>
      <c r="S130" s="248"/>
      <c r="T130" s="249"/>
      <c r="AT130" s="226" t="s">
        <v>191</v>
      </c>
      <c r="AU130" s="226" t="s">
        <v>83</v>
      </c>
      <c r="AV130" s="14" t="s">
        <v>189</v>
      </c>
      <c r="AW130" s="14" t="s">
        <v>30</v>
      </c>
      <c r="AX130" s="14" t="s">
        <v>81</v>
      </c>
      <c r="AY130" s="226" t="s">
        <v>181</v>
      </c>
    </row>
    <row r="131" spans="1:51" s="2" customFormat="1" ht="6.95" customHeight="1" x14ac:dyDescent="0.2">
      <c r="A131" s="34"/>
      <c r="B131" s="54"/>
      <c r="C131" s="55"/>
      <c r="D131" s="55"/>
      <c r="E131" s="55"/>
      <c r="F131" s="55"/>
      <c r="G131" s="55"/>
      <c r="H131" s="55"/>
      <c r="I131" s="55"/>
      <c r="J131" s="55"/>
      <c r="K131" s="55"/>
      <c r="L131" s="39"/>
      <c r="M131" s="34"/>
      <c r="O131" s="34"/>
      <c r="P131" s="34"/>
      <c r="Q131" s="34"/>
      <c r="R131" s="34"/>
      <c r="S131" s="34"/>
      <c r="T131" s="34"/>
      <c r="U131" s="34"/>
      <c r="V131" s="34"/>
      <c r="W131" s="34"/>
      <c r="X131" s="34"/>
      <c r="Y131" s="34"/>
      <c r="Z131" s="34"/>
      <c r="AA131" s="34"/>
      <c r="AB131" s="34"/>
      <c r="AC131" s="34"/>
      <c r="AD131" s="34"/>
      <c r="AE131" s="34"/>
    </row>
  </sheetData>
  <sheetProtection algorithmName="SHA-512" hashValue="4PPo0kqWJUnR7AmKOV5618OJzQNuGcxuvKTL44JHeZXFsUwiv+SUXUSe2k/ImFwbEyY+T/wOIiYdUiIUN5fUeQ==" saltValue="NdeRpL/pAleWVxgRcLPuRltLWe//hDta2CaXvi0Sk/AV7cu3COMnfWUr23NwLT49JxRbNhmm2pWeptt1Dp4DIw==" spinCount="100000" sheet="1" objects="1" scenarios="1" formatColumns="0" formatRows="0" autoFilter="0"/>
  <autoFilter ref="C121:K130" xr:uid="{00000000-0009-0000-0000-00000700000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BM238"/>
  <sheetViews>
    <sheetView showGridLines="0" topLeftCell="A229" workbookViewId="0">
      <selection activeCell="K185" sqref="K185"/>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95"/>
      <c r="M2" s="295"/>
      <c r="N2" s="295"/>
      <c r="O2" s="295"/>
      <c r="P2" s="295"/>
      <c r="Q2" s="295"/>
      <c r="R2" s="295"/>
      <c r="S2" s="295"/>
      <c r="T2" s="295"/>
      <c r="U2" s="295"/>
      <c r="V2" s="295"/>
      <c r="AT2" s="17" t="s">
        <v>108</v>
      </c>
    </row>
    <row r="3" spans="1:46" s="1" customFormat="1" ht="6.95" customHeight="1" x14ac:dyDescent="0.2">
      <c r="B3" s="115"/>
      <c r="C3" s="116"/>
      <c r="D3" s="116"/>
      <c r="E3" s="116"/>
      <c r="F3" s="116"/>
      <c r="G3" s="116"/>
      <c r="H3" s="116"/>
      <c r="I3" s="116"/>
      <c r="J3" s="116"/>
      <c r="K3" s="116"/>
      <c r="L3" s="20"/>
      <c r="AT3" s="17" t="s">
        <v>83</v>
      </c>
    </row>
    <row r="4" spans="1:46" s="1" customFormat="1" ht="24.95" customHeight="1" x14ac:dyDescent="0.2">
      <c r="B4" s="20"/>
      <c r="D4" s="117" t="s">
        <v>155</v>
      </c>
      <c r="L4" s="20"/>
      <c r="M4" s="118" t="s">
        <v>10</v>
      </c>
      <c r="AT4" s="17" t="s">
        <v>4</v>
      </c>
    </row>
    <row r="5" spans="1:46" s="1" customFormat="1" ht="6.95" customHeight="1" x14ac:dyDescent="0.2">
      <c r="B5" s="20"/>
      <c r="L5" s="20"/>
    </row>
    <row r="6" spans="1:46" s="1" customFormat="1" ht="12" customHeight="1" x14ac:dyDescent="0.2">
      <c r="B6" s="20"/>
      <c r="D6" s="119" t="s">
        <v>16</v>
      </c>
      <c r="L6" s="20"/>
    </row>
    <row r="7" spans="1:46" s="1" customFormat="1" ht="16.5" customHeight="1" x14ac:dyDescent="0.2">
      <c r="B7" s="20"/>
      <c r="E7" s="311" t="str">
        <f>'Rekapitulace stavby'!K6</f>
        <v>16 -Oprava trati v úseku Praha Smíchov - Beroun Závodí</v>
      </c>
      <c r="F7" s="312"/>
      <c r="G7" s="312"/>
      <c r="H7" s="312"/>
      <c r="L7" s="20"/>
    </row>
    <row r="8" spans="1:46" s="1" customFormat="1" ht="12" customHeight="1" x14ac:dyDescent="0.2">
      <c r="B8" s="20"/>
      <c r="D8" s="119" t="s">
        <v>156</v>
      </c>
      <c r="L8" s="20"/>
    </row>
    <row r="9" spans="1:46" s="2" customFormat="1" ht="16.5" customHeight="1" x14ac:dyDescent="0.2">
      <c r="A9" s="34"/>
      <c r="B9" s="39"/>
      <c r="C9" s="34"/>
      <c r="D9" s="34"/>
      <c r="E9" s="311" t="s">
        <v>485</v>
      </c>
      <c r="F9" s="314"/>
      <c r="G9" s="314"/>
      <c r="H9" s="314"/>
      <c r="I9" s="34"/>
      <c r="J9" s="34"/>
      <c r="K9" s="34"/>
      <c r="L9" s="51"/>
      <c r="S9" s="34"/>
      <c r="T9" s="34"/>
      <c r="U9" s="34"/>
      <c r="V9" s="34"/>
      <c r="W9" s="34"/>
      <c r="X9" s="34"/>
      <c r="Y9" s="34"/>
      <c r="Z9" s="34"/>
      <c r="AA9" s="34"/>
      <c r="AB9" s="34"/>
      <c r="AC9" s="34"/>
      <c r="AD9" s="34"/>
      <c r="AE9" s="34"/>
    </row>
    <row r="10" spans="1:46" s="2" customFormat="1" ht="12" customHeight="1" x14ac:dyDescent="0.2">
      <c r="A10" s="34"/>
      <c r="B10" s="39"/>
      <c r="C10" s="34"/>
      <c r="D10" s="119" t="s">
        <v>486</v>
      </c>
      <c r="E10" s="34"/>
      <c r="F10" s="34"/>
      <c r="G10" s="34"/>
      <c r="H10" s="34"/>
      <c r="I10" s="34"/>
      <c r="J10" s="34"/>
      <c r="K10" s="34"/>
      <c r="L10" s="51"/>
      <c r="S10" s="34"/>
      <c r="T10" s="34"/>
      <c r="U10" s="34"/>
      <c r="V10" s="34"/>
      <c r="W10" s="34"/>
      <c r="X10" s="34"/>
      <c r="Y10" s="34"/>
      <c r="Z10" s="34"/>
      <c r="AA10" s="34"/>
      <c r="AB10" s="34"/>
      <c r="AC10" s="34"/>
      <c r="AD10" s="34"/>
      <c r="AE10" s="34"/>
    </row>
    <row r="11" spans="1:46" s="2" customFormat="1" ht="16.5" customHeight="1" x14ac:dyDescent="0.2">
      <c r="A11" s="34"/>
      <c r="B11" s="39"/>
      <c r="C11" s="34"/>
      <c r="D11" s="34"/>
      <c r="E11" s="313" t="s">
        <v>712</v>
      </c>
      <c r="F11" s="314"/>
      <c r="G11" s="314"/>
      <c r="H11" s="314"/>
      <c r="I11" s="34"/>
      <c r="J11" s="34"/>
      <c r="K11" s="34"/>
      <c r="L11" s="51"/>
      <c r="S11" s="34"/>
      <c r="T11" s="34"/>
      <c r="U11" s="34"/>
      <c r="V11" s="34"/>
      <c r="W11" s="34"/>
      <c r="X11" s="34"/>
      <c r="Y11" s="34"/>
      <c r="Z11" s="34"/>
      <c r="AA11" s="34"/>
      <c r="AB11" s="34"/>
      <c r="AC11" s="34"/>
      <c r="AD11" s="34"/>
      <c r="AE11" s="34"/>
    </row>
    <row r="12" spans="1:46" s="2" customFormat="1" x14ac:dyDescent="0.2">
      <c r="A12" s="34"/>
      <c r="B12" s="39"/>
      <c r="C12" s="34"/>
      <c r="D12" s="34"/>
      <c r="E12" s="34"/>
      <c r="F12" s="34"/>
      <c r="G12" s="34"/>
      <c r="H12" s="34"/>
      <c r="I12" s="34"/>
      <c r="J12" s="34"/>
      <c r="K12" s="34"/>
      <c r="L12" s="51"/>
      <c r="S12" s="34"/>
      <c r="T12" s="34"/>
      <c r="U12" s="34"/>
      <c r="V12" s="34"/>
      <c r="W12" s="34"/>
      <c r="X12" s="34"/>
      <c r="Y12" s="34"/>
      <c r="Z12" s="34"/>
      <c r="AA12" s="34"/>
      <c r="AB12" s="34"/>
      <c r="AC12" s="34"/>
      <c r="AD12" s="34"/>
      <c r="AE12" s="34"/>
    </row>
    <row r="13" spans="1:46" s="2" customFormat="1" ht="12" customHeight="1" x14ac:dyDescent="0.2">
      <c r="A13" s="34"/>
      <c r="B13" s="39"/>
      <c r="C13" s="34"/>
      <c r="D13" s="119" t="s">
        <v>18</v>
      </c>
      <c r="E13" s="34"/>
      <c r="F13" s="110" t="s">
        <v>1</v>
      </c>
      <c r="G13" s="34"/>
      <c r="H13" s="34"/>
      <c r="I13" s="119" t="s">
        <v>19</v>
      </c>
      <c r="J13" s="110" t="s">
        <v>1</v>
      </c>
      <c r="K13" s="34"/>
      <c r="L13" s="51"/>
      <c r="S13" s="34"/>
      <c r="T13" s="34"/>
      <c r="U13" s="34"/>
      <c r="V13" s="34"/>
      <c r="W13" s="34"/>
      <c r="X13" s="34"/>
      <c r="Y13" s="34"/>
      <c r="Z13" s="34"/>
      <c r="AA13" s="34"/>
      <c r="AB13" s="34"/>
      <c r="AC13" s="34"/>
      <c r="AD13" s="34"/>
      <c r="AE13" s="34"/>
    </row>
    <row r="14" spans="1:46" s="2" customFormat="1" ht="12" customHeight="1" x14ac:dyDescent="0.2">
      <c r="A14" s="34"/>
      <c r="B14" s="39"/>
      <c r="C14" s="34"/>
      <c r="D14" s="119" t="s">
        <v>20</v>
      </c>
      <c r="E14" s="34"/>
      <c r="F14" s="110" t="s">
        <v>21</v>
      </c>
      <c r="G14" s="34"/>
      <c r="H14" s="34"/>
      <c r="I14" s="119" t="s">
        <v>22</v>
      </c>
      <c r="J14" s="120" t="str">
        <f>'Rekapitulace stavby'!AN8</f>
        <v>4. 4. 2022</v>
      </c>
      <c r="K14" s="34"/>
      <c r="L14" s="51"/>
      <c r="S14" s="34"/>
      <c r="T14" s="34"/>
      <c r="U14" s="34"/>
      <c r="V14" s="34"/>
      <c r="W14" s="34"/>
      <c r="X14" s="34"/>
      <c r="Y14" s="34"/>
      <c r="Z14" s="34"/>
      <c r="AA14" s="34"/>
      <c r="AB14" s="34"/>
      <c r="AC14" s="34"/>
      <c r="AD14" s="34"/>
      <c r="AE14" s="34"/>
    </row>
    <row r="15" spans="1:46" s="2" customFormat="1" ht="10.9" customHeight="1" x14ac:dyDescent="0.2">
      <c r="A15" s="34"/>
      <c r="B15" s="39"/>
      <c r="C15" s="34"/>
      <c r="D15" s="34"/>
      <c r="E15" s="34"/>
      <c r="F15" s="34"/>
      <c r="G15" s="34"/>
      <c r="H15" s="34"/>
      <c r="I15" s="34"/>
      <c r="J15" s="34"/>
      <c r="K15" s="34"/>
      <c r="L15" s="51"/>
      <c r="S15" s="34"/>
      <c r="T15" s="34"/>
      <c r="U15" s="34"/>
      <c r="V15" s="34"/>
      <c r="W15" s="34"/>
      <c r="X15" s="34"/>
      <c r="Y15" s="34"/>
      <c r="Z15" s="34"/>
      <c r="AA15" s="34"/>
      <c r="AB15" s="34"/>
      <c r="AC15" s="34"/>
      <c r="AD15" s="34"/>
      <c r="AE15" s="34"/>
    </row>
    <row r="16" spans="1:46" s="2" customFormat="1" ht="12" customHeight="1" x14ac:dyDescent="0.2">
      <c r="A16" s="34"/>
      <c r="B16" s="39"/>
      <c r="C16" s="34"/>
      <c r="D16" s="119" t="s">
        <v>24</v>
      </c>
      <c r="E16" s="34"/>
      <c r="F16" s="34"/>
      <c r="G16" s="34"/>
      <c r="H16" s="34"/>
      <c r="I16" s="119" t="s">
        <v>25</v>
      </c>
      <c r="J16" s="110" t="str">
        <f>IF('Rekapitulace stavby'!AN10="","",'Rekapitulace stavby'!AN10)</f>
        <v/>
      </c>
      <c r="K16" s="34"/>
      <c r="L16" s="51"/>
      <c r="S16" s="34"/>
      <c r="T16" s="34"/>
      <c r="U16" s="34"/>
      <c r="V16" s="34"/>
      <c r="W16" s="34"/>
      <c r="X16" s="34"/>
      <c r="Y16" s="34"/>
      <c r="Z16" s="34"/>
      <c r="AA16" s="34"/>
      <c r="AB16" s="34"/>
      <c r="AC16" s="34"/>
      <c r="AD16" s="34"/>
      <c r="AE16" s="34"/>
    </row>
    <row r="17" spans="1:31" s="2" customFormat="1" ht="18" customHeight="1" x14ac:dyDescent="0.2">
      <c r="A17" s="34"/>
      <c r="B17" s="39"/>
      <c r="C17" s="34"/>
      <c r="D17" s="34"/>
      <c r="E17" s="110" t="str">
        <f>IF('Rekapitulace stavby'!E11="","",'Rekapitulace stavby'!E11)</f>
        <v xml:space="preserve"> </v>
      </c>
      <c r="F17" s="34"/>
      <c r="G17" s="34"/>
      <c r="H17" s="34"/>
      <c r="I17" s="119" t="s">
        <v>26</v>
      </c>
      <c r="J17" s="110" t="str">
        <f>IF('Rekapitulace stavby'!AN11="","",'Rekapitulace stavby'!AN11)</f>
        <v/>
      </c>
      <c r="K17" s="34"/>
      <c r="L17" s="51"/>
      <c r="S17" s="34"/>
      <c r="T17" s="34"/>
      <c r="U17" s="34"/>
      <c r="V17" s="34"/>
      <c r="W17" s="34"/>
      <c r="X17" s="34"/>
      <c r="Y17" s="34"/>
      <c r="Z17" s="34"/>
      <c r="AA17" s="34"/>
      <c r="AB17" s="34"/>
      <c r="AC17" s="34"/>
      <c r="AD17" s="34"/>
      <c r="AE17" s="34"/>
    </row>
    <row r="18" spans="1:31" s="2" customFormat="1" ht="6.95" customHeight="1" x14ac:dyDescent="0.2">
      <c r="A18" s="34"/>
      <c r="B18" s="39"/>
      <c r="C18" s="34"/>
      <c r="D18" s="34"/>
      <c r="E18" s="34"/>
      <c r="F18" s="34"/>
      <c r="G18" s="34"/>
      <c r="H18" s="34"/>
      <c r="I18" s="34"/>
      <c r="J18" s="34"/>
      <c r="K18" s="34"/>
      <c r="L18" s="51"/>
      <c r="S18" s="34"/>
      <c r="T18" s="34"/>
      <c r="U18" s="34"/>
      <c r="V18" s="34"/>
      <c r="W18" s="34"/>
      <c r="X18" s="34"/>
      <c r="Y18" s="34"/>
      <c r="Z18" s="34"/>
      <c r="AA18" s="34"/>
      <c r="AB18" s="34"/>
      <c r="AC18" s="34"/>
      <c r="AD18" s="34"/>
      <c r="AE18" s="34"/>
    </row>
    <row r="19" spans="1:31" s="2" customFormat="1" ht="12" customHeight="1" x14ac:dyDescent="0.2">
      <c r="A19" s="34"/>
      <c r="B19" s="39"/>
      <c r="C19" s="34"/>
      <c r="D19" s="119" t="s">
        <v>27</v>
      </c>
      <c r="E19" s="34"/>
      <c r="F19" s="34"/>
      <c r="G19" s="34"/>
      <c r="H19" s="34"/>
      <c r="I19" s="119" t="s">
        <v>25</v>
      </c>
      <c r="J19" s="30" t="str">
        <f>'Rekapitulace stavby'!AN13</f>
        <v>Vyplň údaj</v>
      </c>
      <c r="K19" s="34"/>
      <c r="L19" s="51"/>
      <c r="S19" s="34"/>
      <c r="T19" s="34"/>
      <c r="U19" s="34"/>
      <c r="V19" s="34"/>
      <c r="W19" s="34"/>
      <c r="X19" s="34"/>
      <c r="Y19" s="34"/>
      <c r="Z19" s="34"/>
      <c r="AA19" s="34"/>
      <c r="AB19" s="34"/>
      <c r="AC19" s="34"/>
      <c r="AD19" s="34"/>
      <c r="AE19" s="34"/>
    </row>
    <row r="20" spans="1:31" s="2" customFormat="1" ht="18" customHeight="1" x14ac:dyDescent="0.2">
      <c r="A20" s="34"/>
      <c r="B20" s="39"/>
      <c r="C20" s="34"/>
      <c r="D20" s="34"/>
      <c r="E20" s="315" t="str">
        <f>'Rekapitulace stavby'!E14</f>
        <v>Vyplň údaj</v>
      </c>
      <c r="F20" s="316"/>
      <c r="G20" s="316"/>
      <c r="H20" s="316"/>
      <c r="I20" s="119" t="s">
        <v>26</v>
      </c>
      <c r="J20" s="30" t="str">
        <f>'Rekapitulace stavby'!AN14</f>
        <v>Vyplň údaj</v>
      </c>
      <c r="K20" s="34"/>
      <c r="L20" s="51"/>
      <c r="S20" s="34"/>
      <c r="T20" s="34"/>
      <c r="U20" s="34"/>
      <c r="V20" s="34"/>
      <c r="W20" s="34"/>
      <c r="X20" s="34"/>
      <c r="Y20" s="34"/>
      <c r="Z20" s="34"/>
      <c r="AA20" s="34"/>
      <c r="AB20" s="34"/>
      <c r="AC20" s="34"/>
      <c r="AD20" s="34"/>
      <c r="AE20" s="34"/>
    </row>
    <row r="21" spans="1:31" s="2" customFormat="1" ht="6.95" customHeight="1" x14ac:dyDescent="0.2">
      <c r="A21" s="34"/>
      <c r="B21" s="39"/>
      <c r="C21" s="34"/>
      <c r="D21" s="34"/>
      <c r="E21" s="34"/>
      <c r="F21" s="34"/>
      <c r="G21" s="34"/>
      <c r="H21" s="34"/>
      <c r="I21" s="34"/>
      <c r="J21" s="34"/>
      <c r="K21" s="34"/>
      <c r="L21" s="51"/>
      <c r="S21" s="34"/>
      <c r="T21" s="34"/>
      <c r="U21" s="34"/>
      <c r="V21" s="34"/>
      <c r="W21" s="34"/>
      <c r="X21" s="34"/>
      <c r="Y21" s="34"/>
      <c r="Z21" s="34"/>
      <c r="AA21" s="34"/>
      <c r="AB21" s="34"/>
      <c r="AC21" s="34"/>
      <c r="AD21" s="34"/>
      <c r="AE21" s="34"/>
    </row>
    <row r="22" spans="1:31" s="2" customFormat="1" ht="12" customHeight="1" x14ac:dyDescent="0.2">
      <c r="A22" s="34"/>
      <c r="B22" s="39"/>
      <c r="C22" s="34"/>
      <c r="D22" s="119" t="s">
        <v>29</v>
      </c>
      <c r="E22" s="34"/>
      <c r="F22" s="34"/>
      <c r="G22" s="34"/>
      <c r="H22" s="34"/>
      <c r="I22" s="119" t="s">
        <v>25</v>
      </c>
      <c r="J22" s="110" t="str">
        <f>IF('Rekapitulace stavby'!AN16="","",'Rekapitulace stavby'!AN16)</f>
        <v/>
      </c>
      <c r="K22" s="34"/>
      <c r="L22" s="51"/>
      <c r="S22" s="34"/>
      <c r="T22" s="34"/>
      <c r="U22" s="34"/>
      <c r="V22" s="34"/>
      <c r="W22" s="34"/>
      <c r="X22" s="34"/>
      <c r="Y22" s="34"/>
      <c r="Z22" s="34"/>
      <c r="AA22" s="34"/>
      <c r="AB22" s="34"/>
      <c r="AC22" s="34"/>
      <c r="AD22" s="34"/>
      <c r="AE22" s="34"/>
    </row>
    <row r="23" spans="1:31" s="2" customFormat="1" ht="18" customHeight="1" x14ac:dyDescent="0.2">
      <c r="A23" s="34"/>
      <c r="B23" s="39"/>
      <c r="C23" s="34"/>
      <c r="D23" s="34"/>
      <c r="E23" s="110" t="str">
        <f>IF('Rekapitulace stavby'!E17="","",'Rekapitulace stavby'!E17)</f>
        <v xml:space="preserve"> </v>
      </c>
      <c r="F23" s="34"/>
      <c r="G23" s="34"/>
      <c r="H23" s="34"/>
      <c r="I23" s="119" t="s">
        <v>26</v>
      </c>
      <c r="J23" s="110" t="str">
        <f>IF('Rekapitulace stavby'!AN17="","",'Rekapitulace stavby'!AN17)</f>
        <v/>
      </c>
      <c r="K23" s="34"/>
      <c r="L23" s="51"/>
      <c r="S23" s="34"/>
      <c r="T23" s="34"/>
      <c r="U23" s="34"/>
      <c r="V23" s="34"/>
      <c r="W23" s="34"/>
      <c r="X23" s="34"/>
      <c r="Y23" s="34"/>
      <c r="Z23" s="34"/>
      <c r="AA23" s="34"/>
      <c r="AB23" s="34"/>
      <c r="AC23" s="34"/>
      <c r="AD23" s="34"/>
      <c r="AE23" s="34"/>
    </row>
    <row r="24" spans="1:31" s="2" customFormat="1" ht="6.95" customHeight="1" x14ac:dyDescent="0.2">
      <c r="A24" s="34"/>
      <c r="B24" s="39"/>
      <c r="C24" s="34"/>
      <c r="D24" s="34"/>
      <c r="E24" s="34"/>
      <c r="F24" s="34"/>
      <c r="G24" s="34"/>
      <c r="H24" s="34"/>
      <c r="I24" s="34"/>
      <c r="J24" s="34"/>
      <c r="K24" s="34"/>
      <c r="L24" s="51"/>
      <c r="S24" s="34"/>
      <c r="T24" s="34"/>
      <c r="U24" s="34"/>
      <c r="V24" s="34"/>
      <c r="W24" s="34"/>
      <c r="X24" s="34"/>
      <c r="Y24" s="34"/>
      <c r="Z24" s="34"/>
      <c r="AA24" s="34"/>
      <c r="AB24" s="34"/>
      <c r="AC24" s="34"/>
      <c r="AD24" s="34"/>
      <c r="AE24" s="34"/>
    </row>
    <row r="25" spans="1:31" s="2" customFormat="1" ht="12" customHeight="1" x14ac:dyDescent="0.2">
      <c r="A25" s="34"/>
      <c r="B25" s="39"/>
      <c r="C25" s="34"/>
      <c r="D25" s="119" t="s">
        <v>31</v>
      </c>
      <c r="E25" s="34"/>
      <c r="F25" s="34"/>
      <c r="G25" s="34"/>
      <c r="H25" s="34"/>
      <c r="I25" s="119" t="s">
        <v>25</v>
      </c>
      <c r="J25" s="110" t="str">
        <f>IF('Rekapitulace stavby'!AN19="","",'Rekapitulace stavby'!AN19)</f>
        <v/>
      </c>
      <c r="K25" s="34"/>
      <c r="L25" s="51"/>
      <c r="S25" s="34"/>
      <c r="T25" s="34"/>
      <c r="U25" s="34"/>
      <c r="V25" s="34"/>
      <c r="W25" s="34"/>
      <c r="X25" s="34"/>
      <c r="Y25" s="34"/>
      <c r="Z25" s="34"/>
      <c r="AA25" s="34"/>
      <c r="AB25" s="34"/>
      <c r="AC25" s="34"/>
      <c r="AD25" s="34"/>
      <c r="AE25" s="34"/>
    </row>
    <row r="26" spans="1:31" s="2" customFormat="1" ht="18" customHeight="1" x14ac:dyDescent="0.2">
      <c r="A26" s="34"/>
      <c r="B26" s="39"/>
      <c r="C26" s="34"/>
      <c r="D26" s="34"/>
      <c r="E26" s="110" t="str">
        <f>IF('Rekapitulace stavby'!E20="","",'Rekapitulace stavby'!E20)</f>
        <v xml:space="preserve"> </v>
      </c>
      <c r="F26" s="34"/>
      <c r="G26" s="34"/>
      <c r="H26" s="34"/>
      <c r="I26" s="119" t="s">
        <v>26</v>
      </c>
      <c r="J26" s="110" t="str">
        <f>IF('Rekapitulace stavby'!AN20="","",'Rekapitulace stavby'!AN20)</f>
        <v/>
      </c>
      <c r="K26" s="34"/>
      <c r="L26" s="51"/>
      <c r="S26" s="34"/>
      <c r="T26" s="34"/>
      <c r="U26" s="34"/>
      <c r="V26" s="34"/>
      <c r="W26" s="34"/>
      <c r="X26" s="34"/>
      <c r="Y26" s="34"/>
      <c r="Z26" s="34"/>
      <c r="AA26" s="34"/>
      <c r="AB26" s="34"/>
      <c r="AC26" s="34"/>
      <c r="AD26" s="34"/>
      <c r="AE26" s="34"/>
    </row>
    <row r="27" spans="1:31" s="2" customFormat="1" ht="6.95" customHeight="1" x14ac:dyDescent="0.2">
      <c r="A27" s="34"/>
      <c r="B27" s="39"/>
      <c r="C27" s="34"/>
      <c r="D27" s="34"/>
      <c r="E27" s="34"/>
      <c r="F27" s="34"/>
      <c r="G27" s="34"/>
      <c r="H27" s="34"/>
      <c r="I27" s="34"/>
      <c r="J27" s="34"/>
      <c r="K27" s="34"/>
      <c r="L27" s="51"/>
      <c r="S27" s="34"/>
      <c r="T27" s="34"/>
      <c r="U27" s="34"/>
      <c r="V27" s="34"/>
      <c r="W27" s="34"/>
      <c r="X27" s="34"/>
      <c r="Y27" s="34"/>
      <c r="Z27" s="34"/>
      <c r="AA27" s="34"/>
      <c r="AB27" s="34"/>
      <c r="AC27" s="34"/>
      <c r="AD27" s="34"/>
      <c r="AE27" s="34"/>
    </row>
    <row r="28" spans="1:31" s="2" customFormat="1" ht="12" customHeight="1" x14ac:dyDescent="0.2">
      <c r="A28" s="34"/>
      <c r="B28" s="39"/>
      <c r="C28" s="34"/>
      <c r="D28" s="119" t="s">
        <v>32</v>
      </c>
      <c r="E28" s="34"/>
      <c r="F28" s="34"/>
      <c r="G28" s="34"/>
      <c r="H28" s="34"/>
      <c r="I28" s="34"/>
      <c r="J28" s="34"/>
      <c r="K28" s="34"/>
      <c r="L28" s="51"/>
      <c r="S28" s="34"/>
      <c r="T28" s="34"/>
      <c r="U28" s="34"/>
      <c r="V28" s="34"/>
      <c r="W28" s="34"/>
      <c r="X28" s="34"/>
      <c r="Y28" s="34"/>
      <c r="Z28" s="34"/>
      <c r="AA28" s="34"/>
      <c r="AB28" s="34"/>
      <c r="AC28" s="34"/>
      <c r="AD28" s="34"/>
      <c r="AE28" s="34"/>
    </row>
    <row r="29" spans="1:31" s="8" customFormat="1" ht="16.5" customHeight="1" x14ac:dyDescent="0.2">
      <c r="A29" s="121"/>
      <c r="B29" s="122"/>
      <c r="C29" s="121"/>
      <c r="D29" s="121"/>
      <c r="E29" s="317" t="s">
        <v>1</v>
      </c>
      <c r="F29" s="317"/>
      <c r="G29" s="317"/>
      <c r="H29" s="317"/>
      <c r="I29" s="121"/>
      <c r="J29" s="121"/>
      <c r="K29" s="121"/>
      <c r="L29" s="123"/>
      <c r="S29" s="121"/>
      <c r="T29" s="121"/>
      <c r="U29" s="121"/>
      <c r="V29" s="121"/>
      <c r="W29" s="121"/>
      <c r="X29" s="121"/>
      <c r="Y29" s="121"/>
      <c r="Z29" s="121"/>
      <c r="AA29" s="121"/>
      <c r="AB29" s="121"/>
      <c r="AC29" s="121"/>
      <c r="AD29" s="121"/>
      <c r="AE29" s="121"/>
    </row>
    <row r="30" spans="1:31" s="2" customFormat="1" ht="6.95" customHeight="1" x14ac:dyDescent="0.2">
      <c r="A30" s="34"/>
      <c r="B30" s="39"/>
      <c r="C30" s="34"/>
      <c r="D30" s="34"/>
      <c r="E30" s="34"/>
      <c r="F30" s="34"/>
      <c r="G30" s="34"/>
      <c r="H30" s="34"/>
      <c r="I30" s="34"/>
      <c r="J30" s="34"/>
      <c r="K30" s="34"/>
      <c r="L30" s="51"/>
      <c r="S30" s="34"/>
      <c r="T30" s="34"/>
      <c r="U30" s="34"/>
      <c r="V30" s="34"/>
      <c r="W30" s="34"/>
      <c r="X30" s="34"/>
      <c r="Y30" s="34"/>
      <c r="Z30" s="34"/>
      <c r="AA30" s="34"/>
      <c r="AB30" s="34"/>
      <c r="AC30" s="34"/>
      <c r="AD30" s="34"/>
      <c r="AE30" s="34"/>
    </row>
    <row r="31" spans="1:31" s="2" customFormat="1" ht="6.95" customHeight="1" x14ac:dyDescent="0.2">
      <c r="A31" s="34"/>
      <c r="B31" s="39"/>
      <c r="C31" s="34"/>
      <c r="D31" s="124"/>
      <c r="E31" s="124"/>
      <c r="F31" s="124"/>
      <c r="G31" s="124"/>
      <c r="H31" s="124"/>
      <c r="I31" s="124"/>
      <c r="J31" s="124"/>
      <c r="K31" s="124"/>
      <c r="L31" s="51"/>
      <c r="S31" s="34"/>
      <c r="T31" s="34"/>
      <c r="U31" s="34"/>
      <c r="V31" s="34"/>
      <c r="W31" s="34"/>
      <c r="X31" s="34"/>
      <c r="Y31" s="34"/>
      <c r="Z31" s="34"/>
      <c r="AA31" s="34"/>
      <c r="AB31" s="34"/>
      <c r="AC31" s="34"/>
      <c r="AD31" s="34"/>
      <c r="AE31" s="34"/>
    </row>
    <row r="32" spans="1:31" s="2" customFormat="1" ht="25.35" customHeight="1" x14ac:dyDescent="0.2">
      <c r="A32" s="34"/>
      <c r="B32" s="39"/>
      <c r="C32" s="34"/>
      <c r="D32" s="125" t="s">
        <v>33</v>
      </c>
      <c r="E32" s="34"/>
      <c r="F32" s="34"/>
      <c r="G32" s="34"/>
      <c r="H32" s="34"/>
      <c r="I32" s="34"/>
      <c r="J32" s="126">
        <f>ROUND(J123, 2)</f>
        <v>0</v>
      </c>
      <c r="K32" s="34"/>
      <c r="L32" s="51"/>
      <c r="S32" s="34"/>
      <c r="T32" s="34"/>
      <c r="U32" s="34"/>
      <c r="V32" s="34"/>
      <c r="W32" s="34"/>
      <c r="X32" s="34"/>
      <c r="Y32" s="34"/>
      <c r="Z32" s="34"/>
      <c r="AA32" s="34"/>
      <c r="AB32" s="34"/>
      <c r="AC32" s="34"/>
      <c r="AD32" s="34"/>
      <c r="AE32" s="34"/>
    </row>
    <row r="33" spans="1:31" s="2" customFormat="1" ht="6.95" customHeight="1" x14ac:dyDescent="0.2">
      <c r="A33" s="34"/>
      <c r="B33" s="39"/>
      <c r="C33" s="34"/>
      <c r="D33" s="124"/>
      <c r="E33" s="124"/>
      <c r="F33" s="124"/>
      <c r="G33" s="124"/>
      <c r="H33" s="124"/>
      <c r="I33" s="124"/>
      <c r="J33" s="124"/>
      <c r="K33" s="124"/>
      <c r="L33" s="51"/>
      <c r="S33" s="34"/>
      <c r="T33" s="34"/>
      <c r="U33" s="34"/>
      <c r="V33" s="34"/>
      <c r="W33" s="34"/>
      <c r="X33" s="34"/>
      <c r="Y33" s="34"/>
      <c r="Z33" s="34"/>
      <c r="AA33" s="34"/>
      <c r="AB33" s="34"/>
      <c r="AC33" s="34"/>
      <c r="AD33" s="34"/>
      <c r="AE33" s="34"/>
    </row>
    <row r="34" spans="1:31" s="2" customFormat="1" ht="14.45" customHeight="1" x14ac:dyDescent="0.2">
      <c r="A34" s="34"/>
      <c r="B34" s="39"/>
      <c r="C34" s="34"/>
      <c r="D34" s="34"/>
      <c r="E34" s="34"/>
      <c r="F34" s="127" t="s">
        <v>35</v>
      </c>
      <c r="G34" s="34"/>
      <c r="H34" s="34"/>
      <c r="I34" s="127" t="s">
        <v>34</v>
      </c>
      <c r="J34" s="127" t="s">
        <v>36</v>
      </c>
      <c r="K34" s="34"/>
      <c r="L34" s="51"/>
      <c r="S34" s="34"/>
      <c r="T34" s="34"/>
      <c r="U34" s="34"/>
      <c r="V34" s="34"/>
      <c r="W34" s="34"/>
      <c r="X34" s="34"/>
      <c r="Y34" s="34"/>
      <c r="Z34" s="34"/>
      <c r="AA34" s="34"/>
      <c r="AB34" s="34"/>
      <c r="AC34" s="34"/>
      <c r="AD34" s="34"/>
      <c r="AE34" s="34"/>
    </row>
    <row r="35" spans="1:31" s="2" customFormat="1" ht="14.45" customHeight="1" x14ac:dyDescent="0.2">
      <c r="A35" s="34"/>
      <c r="B35" s="39"/>
      <c r="C35" s="34"/>
      <c r="D35" s="128" t="s">
        <v>37</v>
      </c>
      <c r="E35" s="119" t="s">
        <v>38</v>
      </c>
      <c r="F35" s="129">
        <f>ROUND((SUM(BE123:BE237)),  2)</f>
        <v>0</v>
      </c>
      <c r="G35" s="34"/>
      <c r="H35" s="34"/>
      <c r="I35" s="130">
        <v>0.21</v>
      </c>
      <c r="J35" s="129">
        <f>ROUND(((SUM(BE123:BE237))*I35),  2)</f>
        <v>0</v>
      </c>
      <c r="K35" s="34"/>
      <c r="L35" s="51"/>
      <c r="S35" s="34"/>
      <c r="T35" s="34"/>
      <c r="U35" s="34"/>
      <c r="V35" s="34"/>
      <c r="W35" s="34"/>
      <c r="X35" s="34"/>
      <c r="Y35" s="34"/>
      <c r="Z35" s="34"/>
      <c r="AA35" s="34"/>
      <c r="AB35" s="34"/>
      <c r="AC35" s="34"/>
      <c r="AD35" s="34"/>
      <c r="AE35" s="34"/>
    </row>
    <row r="36" spans="1:31" s="2" customFormat="1" ht="14.45" customHeight="1" x14ac:dyDescent="0.2">
      <c r="A36" s="34"/>
      <c r="B36" s="39"/>
      <c r="C36" s="34"/>
      <c r="D36" s="34"/>
      <c r="E36" s="119" t="s">
        <v>39</v>
      </c>
      <c r="F36" s="129">
        <f>ROUND((SUM(BF123:BF237)),  2)</f>
        <v>0</v>
      </c>
      <c r="G36" s="34"/>
      <c r="H36" s="34"/>
      <c r="I36" s="130">
        <v>0.15</v>
      </c>
      <c r="J36" s="129">
        <f>ROUND(((SUM(BF123:BF237))*I36),  2)</f>
        <v>0</v>
      </c>
      <c r="K36" s="34"/>
      <c r="L36" s="51"/>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9" t="s">
        <v>40</v>
      </c>
      <c r="F37" s="129">
        <f>ROUND((SUM(BG123:BG237)),  2)</f>
        <v>0</v>
      </c>
      <c r="G37" s="34"/>
      <c r="H37" s="34"/>
      <c r="I37" s="130">
        <v>0.21</v>
      </c>
      <c r="J37" s="129">
        <f>0</f>
        <v>0</v>
      </c>
      <c r="K37" s="34"/>
      <c r="L37" s="51"/>
      <c r="S37" s="34"/>
      <c r="T37" s="34"/>
      <c r="U37" s="34"/>
      <c r="V37" s="34"/>
      <c r="W37" s="34"/>
      <c r="X37" s="34"/>
      <c r="Y37" s="34"/>
      <c r="Z37" s="34"/>
      <c r="AA37" s="34"/>
      <c r="AB37" s="34"/>
      <c r="AC37" s="34"/>
      <c r="AD37" s="34"/>
      <c r="AE37" s="34"/>
    </row>
    <row r="38" spans="1:31" s="2" customFormat="1" ht="14.45" hidden="1" customHeight="1" x14ac:dyDescent="0.2">
      <c r="A38" s="34"/>
      <c r="B38" s="39"/>
      <c r="C38" s="34"/>
      <c r="D38" s="34"/>
      <c r="E38" s="119" t="s">
        <v>41</v>
      </c>
      <c r="F38" s="129">
        <f>ROUND((SUM(BH123:BH237)),  2)</f>
        <v>0</v>
      </c>
      <c r="G38" s="34"/>
      <c r="H38" s="34"/>
      <c r="I38" s="130">
        <v>0.15</v>
      </c>
      <c r="J38" s="129">
        <f>0</f>
        <v>0</v>
      </c>
      <c r="K38" s="34"/>
      <c r="L38" s="51"/>
      <c r="S38" s="34"/>
      <c r="T38" s="34"/>
      <c r="U38" s="34"/>
      <c r="V38" s="34"/>
      <c r="W38" s="34"/>
      <c r="X38" s="34"/>
      <c r="Y38" s="34"/>
      <c r="Z38" s="34"/>
      <c r="AA38" s="34"/>
      <c r="AB38" s="34"/>
      <c r="AC38" s="34"/>
      <c r="AD38" s="34"/>
      <c r="AE38" s="34"/>
    </row>
    <row r="39" spans="1:31" s="2" customFormat="1" ht="14.45" hidden="1" customHeight="1" x14ac:dyDescent="0.2">
      <c r="A39" s="34"/>
      <c r="B39" s="39"/>
      <c r="C39" s="34"/>
      <c r="D39" s="34"/>
      <c r="E39" s="119" t="s">
        <v>42</v>
      </c>
      <c r="F39" s="129">
        <f>ROUND((SUM(BI123:BI237)),  2)</f>
        <v>0</v>
      </c>
      <c r="G39" s="34"/>
      <c r="H39" s="34"/>
      <c r="I39" s="130">
        <v>0</v>
      </c>
      <c r="J39" s="129">
        <f>0</f>
        <v>0</v>
      </c>
      <c r="K39" s="34"/>
      <c r="L39" s="51"/>
      <c r="S39" s="34"/>
      <c r="T39" s="34"/>
      <c r="U39" s="34"/>
      <c r="V39" s="34"/>
      <c r="W39" s="34"/>
      <c r="X39" s="34"/>
      <c r="Y39" s="34"/>
      <c r="Z39" s="34"/>
      <c r="AA39" s="34"/>
      <c r="AB39" s="34"/>
      <c r="AC39" s="34"/>
      <c r="AD39" s="34"/>
      <c r="AE39" s="34"/>
    </row>
    <row r="40" spans="1:31" s="2" customFormat="1" ht="6.95"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2" customFormat="1" ht="25.35" customHeight="1" x14ac:dyDescent="0.2">
      <c r="A41" s="34"/>
      <c r="B41" s="39"/>
      <c r="C41" s="131"/>
      <c r="D41" s="132" t="s">
        <v>43</v>
      </c>
      <c r="E41" s="133"/>
      <c r="F41" s="133"/>
      <c r="G41" s="134" t="s">
        <v>44</v>
      </c>
      <c r="H41" s="135" t="s">
        <v>45</v>
      </c>
      <c r="I41" s="133"/>
      <c r="J41" s="136">
        <f>SUM(J32:J39)</f>
        <v>0</v>
      </c>
      <c r="K41" s="137"/>
      <c r="L41" s="51"/>
      <c r="S41" s="34"/>
      <c r="T41" s="34"/>
      <c r="U41" s="34"/>
      <c r="V41" s="34"/>
      <c r="W41" s="34"/>
      <c r="X41" s="34"/>
      <c r="Y41" s="34"/>
      <c r="Z41" s="34"/>
      <c r="AA41" s="34"/>
      <c r="AB41" s="34"/>
      <c r="AC41" s="34"/>
      <c r="AD41" s="34"/>
      <c r="AE41" s="34"/>
    </row>
    <row r="42" spans="1:31" s="2" customFormat="1" ht="14.45" customHeight="1" x14ac:dyDescent="0.2">
      <c r="A42" s="34"/>
      <c r="B42" s="39"/>
      <c r="C42" s="34"/>
      <c r="D42" s="34"/>
      <c r="E42" s="34"/>
      <c r="F42" s="34"/>
      <c r="G42" s="34"/>
      <c r="H42" s="34"/>
      <c r="I42" s="34"/>
      <c r="J42" s="34"/>
      <c r="K42" s="34"/>
      <c r="L42" s="51"/>
      <c r="S42" s="34"/>
      <c r="T42" s="34"/>
      <c r="U42" s="34"/>
      <c r="V42" s="34"/>
      <c r="W42" s="34"/>
      <c r="X42" s="34"/>
      <c r="Y42" s="34"/>
      <c r="Z42" s="34"/>
      <c r="AA42" s="34"/>
      <c r="AB42" s="34"/>
      <c r="AC42" s="34"/>
      <c r="AD42" s="34"/>
      <c r="AE42" s="34"/>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51"/>
      <c r="D50" s="138" t="s">
        <v>46</v>
      </c>
      <c r="E50" s="139"/>
      <c r="F50" s="139"/>
      <c r="G50" s="138" t="s">
        <v>47</v>
      </c>
      <c r="H50" s="139"/>
      <c r="I50" s="139"/>
      <c r="J50" s="139"/>
      <c r="K50" s="139"/>
      <c r="L50" s="51"/>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34"/>
      <c r="B61" s="39"/>
      <c r="C61" s="34"/>
      <c r="D61" s="140" t="s">
        <v>48</v>
      </c>
      <c r="E61" s="141"/>
      <c r="F61" s="142" t="s">
        <v>49</v>
      </c>
      <c r="G61" s="140" t="s">
        <v>48</v>
      </c>
      <c r="H61" s="141"/>
      <c r="I61" s="141"/>
      <c r="J61" s="143" t="s">
        <v>49</v>
      </c>
      <c r="K61" s="141"/>
      <c r="L61" s="51"/>
      <c r="S61" s="34"/>
      <c r="T61" s="34"/>
      <c r="U61" s="34"/>
      <c r="V61" s="34"/>
      <c r="W61" s="34"/>
      <c r="X61" s="34"/>
      <c r="Y61" s="34"/>
      <c r="Z61" s="34"/>
      <c r="AA61" s="34"/>
      <c r="AB61" s="34"/>
      <c r="AC61" s="34"/>
      <c r="AD61" s="34"/>
      <c r="AE61" s="34"/>
    </row>
    <row r="62" spans="1:31" x14ac:dyDescent="0.2">
      <c r="B62" s="20"/>
      <c r="L62" s="20"/>
    </row>
    <row r="63" spans="1:31" x14ac:dyDescent="0.2">
      <c r="B63" s="20"/>
      <c r="L63" s="20"/>
    </row>
    <row r="64" spans="1:31" x14ac:dyDescent="0.2">
      <c r="B64" s="20"/>
      <c r="L64" s="20"/>
    </row>
    <row r="65" spans="1:31" s="2" customFormat="1" ht="12.75" x14ac:dyDescent="0.2">
      <c r="A65" s="34"/>
      <c r="B65" s="39"/>
      <c r="C65" s="34"/>
      <c r="D65" s="138" t="s">
        <v>50</v>
      </c>
      <c r="E65" s="144"/>
      <c r="F65" s="144"/>
      <c r="G65" s="138" t="s">
        <v>51</v>
      </c>
      <c r="H65" s="144"/>
      <c r="I65" s="144"/>
      <c r="J65" s="144"/>
      <c r="K65" s="144"/>
      <c r="L65" s="51"/>
      <c r="S65" s="34"/>
      <c r="T65" s="34"/>
      <c r="U65" s="34"/>
      <c r="V65" s="34"/>
      <c r="W65" s="34"/>
      <c r="X65" s="34"/>
      <c r="Y65" s="34"/>
      <c r="Z65" s="34"/>
      <c r="AA65" s="34"/>
      <c r="AB65" s="34"/>
      <c r="AC65" s="34"/>
      <c r="AD65" s="34"/>
      <c r="AE65" s="34"/>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34"/>
      <c r="B76" s="39"/>
      <c r="C76" s="34"/>
      <c r="D76" s="140" t="s">
        <v>48</v>
      </c>
      <c r="E76" s="141"/>
      <c r="F76" s="142" t="s">
        <v>49</v>
      </c>
      <c r="G76" s="140" t="s">
        <v>48</v>
      </c>
      <c r="H76" s="141"/>
      <c r="I76" s="141"/>
      <c r="J76" s="143" t="s">
        <v>49</v>
      </c>
      <c r="K76" s="141"/>
      <c r="L76" s="51"/>
      <c r="S76" s="34"/>
      <c r="T76" s="34"/>
      <c r="U76" s="34"/>
      <c r="V76" s="34"/>
      <c r="W76" s="34"/>
      <c r="X76" s="34"/>
      <c r="Y76" s="34"/>
      <c r="Z76" s="34"/>
      <c r="AA76" s="34"/>
      <c r="AB76" s="34"/>
      <c r="AC76" s="34"/>
      <c r="AD76" s="34"/>
      <c r="AE76" s="34"/>
    </row>
    <row r="77" spans="1:31" s="2" customFormat="1" ht="14.45" customHeight="1" x14ac:dyDescent="0.2">
      <c r="A77" s="34"/>
      <c r="B77" s="145"/>
      <c r="C77" s="146"/>
      <c r="D77" s="146"/>
      <c r="E77" s="146"/>
      <c r="F77" s="146"/>
      <c r="G77" s="146"/>
      <c r="H77" s="146"/>
      <c r="I77" s="146"/>
      <c r="J77" s="146"/>
      <c r="K77" s="146"/>
      <c r="L77" s="51"/>
      <c r="S77" s="34"/>
      <c r="T77" s="34"/>
      <c r="U77" s="34"/>
      <c r="V77" s="34"/>
      <c r="W77" s="34"/>
      <c r="X77" s="34"/>
      <c r="Y77" s="34"/>
      <c r="Z77" s="34"/>
      <c r="AA77" s="34"/>
      <c r="AB77" s="34"/>
      <c r="AC77" s="34"/>
      <c r="AD77" s="34"/>
      <c r="AE77" s="34"/>
    </row>
    <row r="81" spans="1:31" s="2" customFormat="1" ht="6.95" customHeight="1" x14ac:dyDescent="0.2">
      <c r="A81" s="34"/>
      <c r="B81" s="147"/>
      <c r="C81" s="148"/>
      <c r="D81" s="148"/>
      <c r="E81" s="148"/>
      <c r="F81" s="148"/>
      <c r="G81" s="148"/>
      <c r="H81" s="148"/>
      <c r="I81" s="148"/>
      <c r="J81" s="148"/>
      <c r="K81" s="148"/>
      <c r="L81" s="51"/>
      <c r="S81" s="34"/>
      <c r="T81" s="34"/>
      <c r="U81" s="34"/>
      <c r="V81" s="34"/>
      <c r="W81" s="34"/>
      <c r="X81" s="34"/>
      <c r="Y81" s="34"/>
      <c r="Z81" s="34"/>
      <c r="AA81" s="34"/>
      <c r="AB81" s="34"/>
      <c r="AC81" s="34"/>
      <c r="AD81" s="34"/>
      <c r="AE81" s="34"/>
    </row>
    <row r="82" spans="1:31" s="2" customFormat="1" ht="24.95" customHeight="1" x14ac:dyDescent="0.2">
      <c r="A82" s="34"/>
      <c r="B82" s="35"/>
      <c r="C82" s="23" t="s">
        <v>158</v>
      </c>
      <c r="D82" s="36"/>
      <c r="E82" s="36"/>
      <c r="F82" s="36"/>
      <c r="G82" s="36"/>
      <c r="H82" s="36"/>
      <c r="I82" s="36"/>
      <c r="J82" s="36"/>
      <c r="K82" s="36"/>
      <c r="L82" s="51"/>
      <c r="S82" s="34"/>
      <c r="T82" s="34"/>
      <c r="U82" s="34"/>
      <c r="V82" s="34"/>
      <c r="W82" s="34"/>
      <c r="X82" s="34"/>
      <c r="Y82" s="34"/>
      <c r="Z82" s="34"/>
      <c r="AA82" s="34"/>
      <c r="AB82" s="34"/>
      <c r="AC82" s="34"/>
      <c r="AD82" s="34"/>
      <c r="AE82" s="34"/>
    </row>
    <row r="83" spans="1:31" s="2" customFormat="1" ht="6.95"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31" s="2" customFormat="1" ht="12"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31" s="2" customFormat="1" ht="16.5" customHeight="1" x14ac:dyDescent="0.2">
      <c r="A85" s="34"/>
      <c r="B85" s="35"/>
      <c r="C85" s="36"/>
      <c r="D85" s="36"/>
      <c r="E85" s="309" t="str">
        <f>E7</f>
        <v>16 -Oprava trati v úseku Praha Smíchov - Beroun Závodí</v>
      </c>
      <c r="F85" s="310"/>
      <c r="G85" s="310"/>
      <c r="H85" s="310"/>
      <c r="I85" s="36"/>
      <c r="J85" s="36"/>
      <c r="K85" s="36"/>
      <c r="L85" s="51"/>
      <c r="S85" s="34"/>
      <c r="T85" s="34"/>
      <c r="U85" s="34"/>
      <c r="V85" s="34"/>
      <c r="W85" s="34"/>
      <c r="X85" s="34"/>
      <c r="Y85" s="34"/>
      <c r="Z85" s="34"/>
      <c r="AA85" s="34"/>
      <c r="AB85" s="34"/>
      <c r="AC85" s="34"/>
      <c r="AD85" s="34"/>
      <c r="AE85" s="34"/>
    </row>
    <row r="86" spans="1:31" s="1" customFormat="1" ht="12" customHeight="1" x14ac:dyDescent="0.2">
      <c r="B86" s="21"/>
      <c r="C86" s="29" t="s">
        <v>156</v>
      </c>
      <c r="D86" s="22"/>
      <c r="E86" s="22"/>
      <c r="F86" s="22"/>
      <c r="G86" s="22"/>
      <c r="H86" s="22"/>
      <c r="I86" s="22"/>
      <c r="J86" s="22"/>
      <c r="K86" s="22"/>
      <c r="L86" s="20"/>
    </row>
    <row r="87" spans="1:31" s="2" customFormat="1" ht="16.5" customHeight="1" x14ac:dyDescent="0.2">
      <c r="A87" s="34"/>
      <c r="B87" s="35"/>
      <c r="C87" s="36"/>
      <c r="D87" s="36"/>
      <c r="E87" s="309" t="s">
        <v>485</v>
      </c>
      <c r="F87" s="308"/>
      <c r="G87" s="308"/>
      <c r="H87" s="308"/>
      <c r="I87" s="36"/>
      <c r="J87" s="36"/>
      <c r="K87" s="36"/>
      <c r="L87" s="51"/>
      <c r="S87" s="34"/>
      <c r="T87" s="34"/>
      <c r="U87" s="34"/>
      <c r="V87" s="34"/>
      <c r="W87" s="34"/>
      <c r="X87" s="34"/>
      <c r="Y87" s="34"/>
      <c r="Z87" s="34"/>
      <c r="AA87" s="34"/>
      <c r="AB87" s="34"/>
      <c r="AC87" s="34"/>
      <c r="AD87" s="34"/>
      <c r="AE87" s="34"/>
    </row>
    <row r="88" spans="1:31" s="2" customFormat="1" ht="12" customHeight="1" x14ac:dyDescent="0.2">
      <c r="A88" s="34"/>
      <c r="B88" s="35"/>
      <c r="C88" s="29" t="s">
        <v>486</v>
      </c>
      <c r="D88" s="36"/>
      <c r="E88" s="36"/>
      <c r="F88" s="36"/>
      <c r="G88" s="36"/>
      <c r="H88" s="36"/>
      <c r="I88" s="36"/>
      <c r="J88" s="36"/>
      <c r="K88" s="36"/>
      <c r="L88" s="51"/>
      <c r="S88" s="34"/>
      <c r="T88" s="34"/>
      <c r="U88" s="34"/>
      <c r="V88" s="34"/>
      <c r="W88" s="34"/>
      <c r="X88" s="34"/>
      <c r="Y88" s="34"/>
      <c r="Z88" s="34"/>
      <c r="AA88" s="34"/>
      <c r="AB88" s="34"/>
      <c r="AC88" s="34"/>
      <c r="AD88" s="34"/>
      <c r="AE88" s="34"/>
    </row>
    <row r="89" spans="1:31" s="2" customFormat="1" ht="16.5" customHeight="1" x14ac:dyDescent="0.2">
      <c r="A89" s="34"/>
      <c r="B89" s="35"/>
      <c r="C89" s="36"/>
      <c r="D89" s="36"/>
      <c r="E89" s="270" t="str">
        <f>E11</f>
        <v>07 - Oprava P2220</v>
      </c>
      <c r="F89" s="308"/>
      <c r="G89" s="308"/>
      <c r="H89" s="308"/>
      <c r="I89" s="36"/>
      <c r="J89" s="36"/>
      <c r="K89" s="36"/>
      <c r="L89" s="51"/>
      <c r="S89" s="34"/>
      <c r="T89" s="34"/>
      <c r="U89" s="34"/>
      <c r="V89" s="34"/>
      <c r="W89" s="34"/>
      <c r="X89" s="34"/>
      <c r="Y89" s="34"/>
      <c r="Z89" s="34"/>
      <c r="AA89" s="34"/>
      <c r="AB89" s="34"/>
      <c r="AC89" s="34"/>
      <c r="AD89" s="34"/>
      <c r="AE89" s="34"/>
    </row>
    <row r="90" spans="1:31" s="2" customFormat="1" ht="6.95"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31" s="2" customFormat="1" ht="12" customHeight="1" x14ac:dyDescent="0.2">
      <c r="A91" s="34"/>
      <c r="B91" s="35"/>
      <c r="C91" s="29" t="s">
        <v>20</v>
      </c>
      <c r="D91" s="36"/>
      <c r="E91" s="36"/>
      <c r="F91" s="27" t="str">
        <f>F14</f>
        <v xml:space="preserve"> </v>
      </c>
      <c r="G91" s="36"/>
      <c r="H91" s="36"/>
      <c r="I91" s="29" t="s">
        <v>22</v>
      </c>
      <c r="J91" s="66" t="str">
        <f>IF(J14="","",J14)</f>
        <v>4. 4. 2022</v>
      </c>
      <c r="K91" s="36"/>
      <c r="L91" s="51"/>
      <c r="S91" s="34"/>
      <c r="T91" s="34"/>
      <c r="U91" s="34"/>
      <c r="V91" s="34"/>
      <c r="W91" s="34"/>
      <c r="X91" s="34"/>
      <c r="Y91" s="34"/>
      <c r="Z91" s="34"/>
      <c r="AA91" s="34"/>
      <c r="AB91" s="34"/>
      <c r="AC91" s="34"/>
      <c r="AD91" s="34"/>
      <c r="AE91" s="34"/>
    </row>
    <row r="92" spans="1:31" s="2" customFormat="1" ht="6.95" customHeight="1" x14ac:dyDescent="0.2">
      <c r="A92" s="34"/>
      <c r="B92" s="35"/>
      <c r="C92" s="36"/>
      <c r="D92" s="36"/>
      <c r="E92" s="36"/>
      <c r="F92" s="36"/>
      <c r="G92" s="36"/>
      <c r="H92" s="36"/>
      <c r="I92" s="36"/>
      <c r="J92" s="36"/>
      <c r="K92" s="36"/>
      <c r="L92" s="51"/>
      <c r="S92" s="34"/>
      <c r="T92" s="34"/>
      <c r="U92" s="34"/>
      <c r="V92" s="34"/>
      <c r="W92" s="34"/>
      <c r="X92" s="34"/>
      <c r="Y92" s="34"/>
      <c r="Z92" s="34"/>
      <c r="AA92" s="34"/>
      <c r="AB92" s="34"/>
      <c r="AC92" s="34"/>
      <c r="AD92" s="34"/>
      <c r="AE92" s="34"/>
    </row>
    <row r="93" spans="1:31" s="2" customFormat="1" ht="15.2" customHeight="1" x14ac:dyDescent="0.2">
      <c r="A93" s="34"/>
      <c r="B93" s="35"/>
      <c r="C93" s="29" t="s">
        <v>24</v>
      </c>
      <c r="D93" s="36"/>
      <c r="E93" s="36"/>
      <c r="F93" s="27" t="str">
        <f>E17</f>
        <v xml:space="preserve"> </v>
      </c>
      <c r="G93" s="36"/>
      <c r="H93" s="36"/>
      <c r="I93" s="29" t="s">
        <v>29</v>
      </c>
      <c r="J93" s="32" t="str">
        <f>E23</f>
        <v xml:space="preserve"> </v>
      </c>
      <c r="K93" s="36"/>
      <c r="L93" s="51"/>
      <c r="S93" s="34"/>
      <c r="T93" s="34"/>
      <c r="U93" s="34"/>
      <c r="V93" s="34"/>
      <c r="W93" s="34"/>
      <c r="X93" s="34"/>
      <c r="Y93" s="34"/>
      <c r="Z93" s="34"/>
      <c r="AA93" s="34"/>
      <c r="AB93" s="34"/>
      <c r="AC93" s="34"/>
      <c r="AD93" s="34"/>
      <c r="AE93" s="34"/>
    </row>
    <row r="94" spans="1:31" s="2" customFormat="1" ht="15.2" customHeight="1" x14ac:dyDescent="0.2">
      <c r="A94" s="34"/>
      <c r="B94" s="35"/>
      <c r="C94" s="29" t="s">
        <v>27</v>
      </c>
      <c r="D94" s="36"/>
      <c r="E94" s="36"/>
      <c r="F94" s="27" t="str">
        <f>IF(E20="","",E20)</f>
        <v>Vyplň údaj</v>
      </c>
      <c r="G94" s="36"/>
      <c r="H94" s="36"/>
      <c r="I94" s="29" t="s">
        <v>31</v>
      </c>
      <c r="J94" s="32" t="str">
        <f>E26</f>
        <v xml:space="preserve"> </v>
      </c>
      <c r="K94" s="36"/>
      <c r="L94" s="51"/>
      <c r="S94" s="34"/>
      <c r="T94" s="34"/>
      <c r="U94" s="34"/>
      <c r="V94" s="34"/>
      <c r="W94" s="34"/>
      <c r="X94" s="34"/>
      <c r="Y94" s="34"/>
      <c r="Z94" s="34"/>
      <c r="AA94" s="34"/>
      <c r="AB94" s="34"/>
      <c r="AC94" s="34"/>
      <c r="AD94" s="34"/>
      <c r="AE94" s="34"/>
    </row>
    <row r="95" spans="1:31" s="2" customFormat="1" ht="10.35"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31" s="2" customFormat="1" ht="29.25" customHeight="1" x14ac:dyDescent="0.2">
      <c r="A96" s="34"/>
      <c r="B96" s="35"/>
      <c r="C96" s="149" t="s">
        <v>159</v>
      </c>
      <c r="D96" s="150"/>
      <c r="E96" s="150"/>
      <c r="F96" s="150"/>
      <c r="G96" s="150"/>
      <c r="H96" s="150"/>
      <c r="I96" s="150"/>
      <c r="J96" s="151" t="s">
        <v>160</v>
      </c>
      <c r="K96" s="150"/>
      <c r="L96" s="51"/>
      <c r="S96" s="34"/>
      <c r="T96" s="34"/>
      <c r="U96" s="34"/>
      <c r="V96" s="34"/>
      <c r="W96" s="34"/>
      <c r="X96" s="34"/>
      <c r="Y96" s="34"/>
      <c r="Z96" s="34"/>
      <c r="AA96" s="34"/>
      <c r="AB96" s="34"/>
      <c r="AC96" s="34"/>
      <c r="AD96" s="34"/>
      <c r="AE96" s="34"/>
    </row>
    <row r="97" spans="1:47" s="2" customFormat="1" ht="10.35" customHeight="1" x14ac:dyDescent="0.2">
      <c r="A97" s="34"/>
      <c r="B97" s="35"/>
      <c r="C97" s="36"/>
      <c r="D97" s="36"/>
      <c r="E97" s="36"/>
      <c r="F97" s="36"/>
      <c r="G97" s="36"/>
      <c r="H97" s="36"/>
      <c r="I97" s="36"/>
      <c r="J97" s="36"/>
      <c r="K97" s="36"/>
      <c r="L97" s="51"/>
      <c r="S97" s="34"/>
      <c r="T97" s="34"/>
      <c r="U97" s="34"/>
      <c r="V97" s="34"/>
      <c r="W97" s="34"/>
      <c r="X97" s="34"/>
      <c r="Y97" s="34"/>
      <c r="Z97" s="34"/>
      <c r="AA97" s="34"/>
      <c r="AB97" s="34"/>
      <c r="AC97" s="34"/>
      <c r="AD97" s="34"/>
      <c r="AE97" s="34"/>
    </row>
    <row r="98" spans="1:47" s="2" customFormat="1" ht="22.9" customHeight="1" x14ac:dyDescent="0.2">
      <c r="A98" s="34"/>
      <c r="B98" s="35"/>
      <c r="C98" s="152" t="s">
        <v>161</v>
      </c>
      <c r="D98" s="36"/>
      <c r="E98" s="36"/>
      <c r="F98" s="36"/>
      <c r="G98" s="36"/>
      <c r="H98" s="36"/>
      <c r="I98" s="36"/>
      <c r="J98" s="84">
        <f>J123</f>
        <v>0</v>
      </c>
      <c r="K98" s="36"/>
      <c r="L98" s="51"/>
      <c r="S98" s="34"/>
      <c r="T98" s="34"/>
      <c r="U98" s="34"/>
      <c r="V98" s="34"/>
      <c r="W98" s="34"/>
      <c r="X98" s="34"/>
      <c r="Y98" s="34"/>
      <c r="Z98" s="34"/>
      <c r="AA98" s="34"/>
      <c r="AB98" s="34"/>
      <c r="AC98" s="34"/>
      <c r="AD98" s="34"/>
      <c r="AE98" s="34"/>
      <c r="AU98" s="17" t="s">
        <v>162</v>
      </c>
    </row>
    <row r="99" spans="1:47" s="9" customFormat="1" ht="24.95" customHeight="1" x14ac:dyDescent="0.2">
      <c r="B99" s="153"/>
      <c r="C99" s="154"/>
      <c r="D99" s="155" t="s">
        <v>163</v>
      </c>
      <c r="E99" s="156"/>
      <c r="F99" s="156"/>
      <c r="G99" s="156"/>
      <c r="H99" s="156"/>
      <c r="I99" s="156"/>
      <c r="J99" s="157">
        <f>J124</f>
        <v>0</v>
      </c>
      <c r="K99" s="154"/>
      <c r="L99" s="158"/>
    </row>
    <row r="100" spans="1:47" s="10" customFormat="1" ht="19.899999999999999" customHeight="1" x14ac:dyDescent="0.2">
      <c r="B100" s="159"/>
      <c r="C100" s="104"/>
      <c r="D100" s="160" t="s">
        <v>164</v>
      </c>
      <c r="E100" s="161"/>
      <c r="F100" s="161"/>
      <c r="G100" s="161"/>
      <c r="H100" s="161"/>
      <c r="I100" s="161"/>
      <c r="J100" s="162">
        <f>J125</f>
        <v>0</v>
      </c>
      <c r="K100" s="104"/>
      <c r="L100" s="163"/>
    </row>
    <row r="101" spans="1:47" s="9" customFormat="1" ht="24.95" customHeight="1" x14ac:dyDescent="0.2">
      <c r="B101" s="153"/>
      <c r="C101" s="154"/>
      <c r="D101" s="155" t="s">
        <v>165</v>
      </c>
      <c r="E101" s="156"/>
      <c r="F101" s="156"/>
      <c r="G101" s="156"/>
      <c r="H101" s="156"/>
      <c r="I101" s="156"/>
      <c r="J101" s="157">
        <f>J203</f>
        <v>0</v>
      </c>
      <c r="K101" s="154"/>
      <c r="L101" s="158"/>
    </row>
    <row r="102" spans="1:47" s="2" customFormat="1" ht="21.75" customHeight="1" x14ac:dyDescent="0.2">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47" s="2" customFormat="1" ht="6.95" customHeight="1" x14ac:dyDescent="0.2">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7" spans="1:47" s="2" customFormat="1" ht="6.95" customHeight="1" x14ac:dyDescent="0.2">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47" s="2" customFormat="1" ht="24.95" customHeight="1" x14ac:dyDescent="0.2">
      <c r="A108" s="34"/>
      <c r="B108" s="35"/>
      <c r="C108" s="23" t="s">
        <v>166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47" s="2" customFormat="1" ht="6.95" customHeight="1" x14ac:dyDescent="0.2">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47" s="2" customFormat="1" ht="12" customHeight="1" x14ac:dyDescent="0.2">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47" s="2" customFormat="1" ht="16.5" customHeight="1" x14ac:dyDescent="0.2">
      <c r="A111" s="34"/>
      <c r="B111" s="35"/>
      <c r="C111" s="36"/>
      <c r="D111" s="36"/>
      <c r="E111" s="309" t="str">
        <f>E7</f>
        <v>16 -Oprava trati v úseku Praha Smíchov - Beroun Závodí</v>
      </c>
      <c r="F111" s="310"/>
      <c r="G111" s="310"/>
      <c r="H111" s="310"/>
      <c r="I111" s="36"/>
      <c r="J111" s="36"/>
      <c r="K111" s="36"/>
      <c r="L111" s="51"/>
      <c r="S111" s="34"/>
      <c r="T111" s="34"/>
      <c r="U111" s="34"/>
      <c r="V111" s="34"/>
      <c r="W111" s="34"/>
      <c r="X111" s="34"/>
      <c r="Y111" s="34"/>
      <c r="Z111" s="34"/>
      <c r="AA111" s="34"/>
      <c r="AB111" s="34"/>
      <c r="AC111" s="34"/>
      <c r="AD111" s="34"/>
      <c r="AE111" s="34"/>
    </row>
    <row r="112" spans="1:47" s="1" customFormat="1" ht="12" customHeight="1" x14ac:dyDescent="0.2">
      <c r="B112" s="21"/>
      <c r="C112" s="29" t="s">
        <v>156</v>
      </c>
      <c r="D112" s="22"/>
      <c r="E112" s="22"/>
      <c r="F112" s="22"/>
      <c r="G112" s="22"/>
      <c r="H112" s="22"/>
      <c r="I112" s="22"/>
      <c r="J112" s="22"/>
      <c r="K112" s="22"/>
      <c r="L112" s="20"/>
    </row>
    <row r="113" spans="1:65" s="2" customFormat="1" ht="16.5" customHeight="1" x14ac:dyDescent="0.2">
      <c r="A113" s="34"/>
      <c r="B113" s="35"/>
      <c r="C113" s="36"/>
      <c r="D113" s="36"/>
      <c r="E113" s="309" t="s">
        <v>485</v>
      </c>
      <c r="F113" s="308"/>
      <c r="G113" s="308"/>
      <c r="H113" s="308"/>
      <c r="I113" s="36"/>
      <c r="J113" s="36"/>
      <c r="K113" s="36"/>
      <c r="L113" s="51"/>
      <c r="S113" s="34"/>
      <c r="T113" s="34"/>
      <c r="U113" s="34"/>
      <c r="V113" s="34"/>
      <c r="W113" s="34"/>
      <c r="X113" s="34"/>
      <c r="Y113" s="34"/>
      <c r="Z113" s="34"/>
      <c r="AA113" s="34"/>
      <c r="AB113" s="34"/>
      <c r="AC113" s="34"/>
      <c r="AD113" s="34"/>
      <c r="AE113" s="34"/>
    </row>
    <row r="114" spans="1:65" s="2" customFormat="1" ht="12" customHeight="1" x14ac:dyDescent="0.2">
      <c r="A114" s="34"/>
      <c r="B114" s="35"/>
      <c r="C114" s="29" t="s">
        <v>486</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6.5" customHeight="1" x14ac:dyDescent="0.2">
      <c r="A115" s="34"/>
      <c r="B115" s="35"/>
      <c r="C115" s="36"/>
      <c r="D115" s="36"/>
      <c r="E115" s="270" t="str">
        <f>E11</f>
        <v>07 - Oprava P2220</v>
      </c>
      <c r="F115" s="308"/>
      <c r="G115" s="308"/>
      <c r="H115" s="308"/>
      <c r="I115" s="36"/>
      <c r="J115" s="36"/>
      <c r="K115" s="36"/>
      <c r="L115" s="51"/>
      <c r="S115" s="34"/>
      <c r="T115" s="34"/>
      <c r="U115" s="34"/>
      <c r="V115" s="34"/>
      <c r="W115" s="34"/>
      <c r="X115" s="34"/>
      <c r="Y115" s="34"/>
      <c r="Z115" s="34"/>
      <c r="AA115" s="34"/>
      <c r="AB115" s="34"/>
      <c r="AC115" s="34"/>
      <c r="AD115" s="34"/>
      <c r="AE115" s="34"/>
    </row>
    <row r="116" spans="1:65" s="2" customFormat="1" ht="6.95" customHeight="1" x14ac:dyDescent="0.2">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2" customHeight="1" x14ac:dyDescent="0.2">
      <c r="A117" s="34"/>
      <c r="B117" s="35"/>
      <c r="C117" s="29" t="s">
        <v>20</v>
      </c>
      <c r="D117" s="36"/>
      <c r="E117" s="36"/>
      <c r="F117" s="27" t="str">
        <f>F14</f>
        <v xml:space="preserve"> </v>
      </c>
      <c r="G117" s="36"/>
      <c r="H117" s="36"/>
      <c r="I117" s="29" t="s">
        <v>22</v>
      </c>
      <c r="J117" s="66" t="str">
        <f>IF(J14="","",J14)</f>
        <v>4. 4. 2022</v>
      </c>
      <c r="K117" s="36"/>
      <c r="L117" s="51"/>
      <c r="S117" s="34"/>
      <c r="T117" s="34"/>
      <c r="U117" s="34"/>
      <c r="V117" s="34"/>
      <c r="W117" s="34"/>
      <c r="X117" s="34"/>
      <c r="Y117" s="34"/>
      <c r="Z117" s="34"/>
      <c r="AA117" s="34"/>
      <c r="AB117" s="34"/>
      <c r="AC117" s="34"/>
      <c r="AD117" s="34"/>
      <c r="AE117" s="34"/>
    </row>
    <row r="118" spans="1:65" s="2" customFormat="1" ht="6.95" customHeight="1" x14ac:dyDescent="0.2">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5.2" customHeight="1" x14ac:dyDescent="0.2">
      <c r="A119" s="34"/>
      <c r="B119" s="35"/>
      <c r="C119" s="29" t="s">
        <v>24</v>
      </c>
      <c r="D119" s="36"/>
      <c r="E119" s="36"/>
      <c r="F119" s="27" t="str">
        <f>E17</f>
        <v xml:space="preserve"> </v>
      </c>
      <c r="G119" s="36"/>
      <c r="H119" s="36"/>
      <c r="I119" s="29" t="s">
        <v>29</v>
      </c>
      <c r="J119" s="32" t="str">
        <f>E23</f>
        <v xml:space="preserve"> </v>
      </c>
      <c r="K119" s="36"/>
      <c r="L119" s="51"/>
      <c r="S119" s="34"/>
      <c r="T119" s="34"/>
      <c r="U119" s="34"/>
      <c r="V119" s="34"/>
      <c r="W119" s="34"/>
      <c r="X119" s="34"/>
      <c r="Y119" s="34"/>
      <c r="Z119" s="34"/>
      <c r="AA119" s="34"/>
      <c r="AB119" s="34"/>
      <c r="AC119" s="34"/>
      <c r="AD119" s="34"/>
      <c r="AE119" s="34"/>
    </row>
    <row r="120" spans="1:65" s="2" customFormat="1" ht="15.2" customHeight="1" x14ac:dyDescent="0.2">
      <c r="A120" s="34"/>
      <c r="B120" s="35"/>
      <c r="C120" s="29" t="s">
        <v>27</v>
      </c>
      <c r="D120" s="36"/>
      <c r="E120" s="36"/>
      <c r="F120" s="27" t="str">
        <f>IF(E20="","",E20)</f>
        <v>Vyplň údaj</v>
      </c>
      <c r="G120" s="36"/>
      <c r="H120" s="36"/>
      <c r="I120" s="29" t="s">
        <v>31</v>
      </c>
      <c r="J120" s="32" t="str">
        <f>E26</f>
        <v xml:space="preserve"> </v>
      </c>
      <c r="K120" s="36"/>
      <c r="L120" s="51"/>
      <c r="S120" s="34"/>
      <c r="T120" s="34"/>
      <c r="U120" s="34"/>
      <c r="V120" s="34"/>
      <c r="W120" s="34"/>
      <c r="X120" s="34"/>
      <c r="Y120" s="34"/>
      <c r="Z120" s="34"/>
      <c r="AA120" s="34"/>
      <c r="AB120" s="34"/>
      <c r="AC120" s="34"/>
      <c r="AD120" s="34"/>
      <c r="AE120" s="34"/>
    </row>
    <row r="121" spans="1:65" s="2" customFormat="1" ht="10.35" customHeight="1" x14ac:dyDescent="0.2">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11" customFormat="1" ht="29.25" customHeight="1" x14ac:dyDescent="0.2">
      <c r="A122" s="164"/>
      <c r="B122" s="165"/>
      <c r="C122" s="166" t="s">
        <v>167</v>
      </c>
      <c r="D122" s="167" t="s">
        <v>58</v>
      </c>
      <c r="E122" s="167" t="s">
        <v>54</v>
      </c>
      <c r="F122" s="167" t="s">
        <v>55</v>
      </c>
      <c r="G122" s="167" t="s">
        <v>168</v>
      </c>
      <c r="H122" s="167" t="s">
        <v>169</v>
      </c>
      <c r="I122" s="167" t="s">
        <v>170</v>
      </c>
      <c r="J122" s="167" t="s">
        <v>160</v>
      </c>
      <c r="K122" s="168" t="s">
        <v>171</v>
      </c>
      <c r="L122" s="169"/>
      <c r="M122" s="75" t="s">
        <v>1</v>
      </c>
      <c r="N122" s="76" t="s">
        <v>37</v>
      </c>
      <c r="O122" s="76" t="s">
        <v>172</v>
      </c>
      <c r="P122" s="76" t="s">
        <v>173</v>
      </c>
      <c r="Q122" s="76" t="s">
        <v>174</v>
      </c>
      <c r="R122" s="76" t="s">
        <v>175</v>
      </c>
      <c r="S122" s="76" t="s">
        <v>176</v>
      </c>
      <c r="T122" s="77" t="s">
        <v>177</v>
      </c>
      <c r="U122" s="164"/>
      <c r="V122" s="164"/>
      <c r="W122" s="164"/>
      <c r="X122" s="164"/>
      <c r="Y122" s="164"/>
      <c r="Z122" s="164"/>
      <c r="AA122" s="164"/>
      <c r="AB122" s="164"/>
      <c r="AC122" s="164"/>
      <c r="AD122" s="164"/>
      <c r="AE122" s="164"/>
    </row>
    <row r="123" spans="1:65" s="2" customFormat="1" ht="22.9" customHeight="1" x14ac:dyDescent="0.25">
      <c r="A123" s="34"/>
      <c r="B123" s="35"/>
      <c r="C123" s="82" t="s">
        <v>178</v>
      </c>
      <c r="D123" s="36"/>
      <c r="E123" s="36"/>
      <c r="F123" s="36"/>
      <c r="G123" s="36"/>
      <c r="H123" s="36"/>
      <c r="I123" s="36"/>
      <c r="J123" s="170">
        <f>BK123</f>
        <v>0</v>
      </c>
      <c r="K123" s="36"/>
      <c r="L123" s="39"/>
      <c r="M123" s="78"/>
      <c r="N123" s="171"/>
      <c r="O123" s="79"/>
      <c r="P123" s="172">
        <f>P124+P203</f>
        <v>0</v>
      </c>
      <c r="Q123" s="79"/>
      <c r="R123" s="172">
        <f>R124+R203</f>
        <v>256.84496000000001</v>
      </c>
      <c r="S123" s="79"/>
      <c r="T123" s="173">
        <f>T124+T203</f>
        <v>0</v>
      </c>
      <c r="U123" s="34"/>
      <c r="V123" s="34"/>
      <c r="W123" s="34"/>
      <c r="X123" s="34"/>
      <c r="Y123" s="34"/>
      <c r="Z123" s="34"/>
      <c r="AA123" s="34"/>
      <c r="AB123" s="34"/>
      <c r="AC123" s="34"/>
      <c r="AD123" s="34"/>
      <c r="AE123" s="34"/>
      <c r="AT123" s="17" t="s">
        <v>72</v>
      </c>
      <c r="AU123" s="17" t="s">
        <v>162</v>
      </c>
      <c r="BK123" s="174">
        <f>BK124+BK203</f>
        <v>0</v>
      </c>
    </row>
    <row r="124" spans="1:65" s="12" customFormat="1" ht="25.9" customHeight="1" x14ac:dyDescent="0.2">
      <c r="B124" s="175"/>
      <c r="C124" s="176"/>
      <c r="D124" s="177" t="s">
        <v>72</v>
      </c>
      <c r="E124" s="178" t="s">
        <v>179</v>
      </c>
      <c r="F124" s="178" t="s">
        <v>180</v>
      </c>
      <c r="G124" s="176"/>
      <c r="H124" s="176"/>
      <c r="I124" s="179"/>
      <c r="J124" s="180">
        <f>BK124</f>
        <v>0</v>
      </c>
      <c r="K124" s="176"/>
      <c r="L124" s="181"/>
      <c r="M124" s="182"/>
      <c r="N124" s="183"/>
      <c r="O124" s="183"/>
      <c r="P124" s="184">
        <f>P125</f>
        <v>0</v>
      </c>
      <c r="Q124" s="183"/>
      <c r="R124" s="184">
        <f>R125</f>
        <v>256.6232</v>
      </c>
      <c r="S124" s="183"/>
      <c r="T124" s="185">
        <f>T125</f>
        <v>0</v>
      </c>
      <c r="AR124" s="186" t="s">
        <v>81</v>
      </c>
      <c r="AT124" s="187" t="s">
        <v>72</v>
      </c>
      <c r="AU124" s="187" t="s">
        <v>73</v>
      </c>
      <c r="AY124" s="186" t="s">
        <v>181</v>
      </c>
      <c r="BK124" s="188">
        <f>BK125</f>
        <v>0</v>
      </c>
    </row>
    <row r="125" spans="1:65" s="12" customFormat="1" ht="22.9" customHeight="1" x14ac:dyDescent="0.2">
      <c r="B125" s="175"/>
      <c r="C125" s="176"/>
      <c r="D125" s="177" t="s">
        <v>72</v>
      </c>
      <c r="E125" s="189" t="s">
        <v>182</v>
      </c>
      <c r="F125" s="189" t="s">
        <v>183</v>
      </c>
      <c r="G125" s="176"/>
      <c r="H125" s="176"/>
      <c r="I125" s="179"/>
      <c r="J125" s="190">
        <f>BK125</f>
        <v>0</v>
      </c>
      <c r="K125" s="176"/>
      <c r="L125" s="181"/>
      <c r="M125" s="182"/>
      <c r="N125" s="183"/>
      <c r="O125" s="183"/>
      <c r="P125" s="184">
        <f>SUM(P126:P202)</f>
        <v>0</v>
      </c>
      <c r="Q125" s="183"/>
      <c r="R125" s="184">
        <f>SUM(R126:R202)</f>
        <v>256.6232</v>
      </c>
      <c r="S125" s="183"/>
      <c r="T125" s="185">
        <f>SUM(T126:T202)</f>
        <v>0</v>
      </c>
      <c r="AR125" s="186" t="s">
        <v>81</v>
      </c>
      <c r="AT125" s="187" t="s">
        <v>72</v>
      </c>
      <c r="AU125" s="187" t="s">
        <v>81</v>
      </c>
      <c r="AY125" s="186" t="s">
        <v>181</v>
      </c>
      <c r="BK125" s="188">
        <f>SUM(BK126:BK202)</f>
        <v>0</v>
      </c>
    </row>
    <row r="126" spans="1:65" s="2" customFormat="1" ht="76.349999999999994" customHeight="1" x14ac:dyDescent="0.2">
      <c r="A126" s="34"/>
      <c r="B126" s="35"/>
      <c r="C126" s="191" t="s">
        <v>81</v>
      </c>
      <c r="D126" s="191" t="s">
        <v>184</v>
      </c>
      <c r="E126" s="192" t="s">
        <v>203</v>
      </c>
      <c r="F126" s="193" t="s">
        <v>204</v>
      </c>
      <c r="G126" s="194" t="s">
        <v>196</v>
      </c>
      <c r="H126" s="195">
        <v>60</v>
      </c>
      <c r="I126" s="196"/>
      <c r="J126" s="197">
        <f>ROUND(I126*H126,2)</f>
        <v>0</v>
      </c>
      <c r="K126" s="193" t="s">
        <v>188</v>
      </c>
      <c r="L126" s="39"/>
      <c r="M126" s="198" t="s">
        <v>1</v>
      </c>
      <c r="N126" s="199" t="s">
        <v>38</v>
      </c>
      <c r="O126" s="71"/>
      <c r="P126" s="200">
        <f>O126*H126</f>
        <v>0</v>
      </c>
      <c r="Q126" s="200">
        <v>0</v>
      </c>
      <c r="R126" s="200">
        <f>Q126*H126</f>
        <v>0</v>
      </c>
      <c r="S126" s="200">
        <v>0</v>
      </c>
      <c r="T126" s="201">
        <f>S126*H126</f>
        <v>0</v>
      </c>
      <c r="U126" s="34"/>
      <c r="V126" s="34"/>
      <c r="W126" s="34"/>
      <c r="X126" s="34"/>
      <c r="Y126" s="34"/>
      <c r="Z126" s="34"/>
      <c r="AA126" s="34"/>
      <c r="AB126" s="34"/>
      <c r="AC126" s="34"/>
      <c r="AD126" s="34"/>
      <c r="AE126" s="34"/>
      <c r="AR126" s="202" t="s">
        <v>189</v>
      </c>
      <c r="AT126" s="202" t="s">
        <v>184</v>
      </c>
      <c r="AU126" s="202" t="s">
        <v>83</v>
      </c>
      <c r="AY126" s="17" t="s">
        <v>181</v>
      </c>
      <c r="BE126" s="203">
        <f>IF(N126="základní",J126,0)</f>
        <v>0</v>
      </c>
      <c r="BF126" s="203">
        <f>IF(N126="snížená",J126,0)</f>
        <v>0</v>
      </c>
      <c r="BG126" s="203">
        <f>IF(N126="zákl. přenesená",J126,0)</f>
        <v>0</v>
      </c>
      <c r="BH126" s="203">
        <f>IF(N126="sníž. přenesená",J126,0)</f>
        <v>0</v>
      </c>
      <c r="BI126" s="203">
        <f>IF(N126="nulová",J126,0)</f>
        <v>0</v>
      </c>
      <c r="BJ126" s="17" t="s">
        <v>81</v>
      </c>
      <c r="BK126" s="203">
        <f>ROUND(I126*H126,2)</f>
        <v>0</v>
      </c>
      <c r="BL126" s="17" t="s">
        <v>189</v>
      </c>
      <c r="BM126" s="202" t="s">
        <v>713</v>
      </c>
    </row>
    <row r="127" spans="1:65" s="13" customFormat="1" x14ac:dyDescent="0.2">
      <c r="B127" s="204"/>
      <c r="C127" s="205"/>
      <c r="D127" s="206" t="s">
        <v>191</v>
      </c>
      <c r="E127" s="207" t="s">
        <v>1</v>
      </c>
      <c r="F127" s="208" t="s">
        <v>714</v>
      </c>
      <c r="G127" s="205"/>
      <c r="H127" s="209">
        <v>60</v>
      </c>
      <c r="I127" s="210"/>
      <c r="J127" s="205"/>
      <c r="K127" s="205"/>
      <c r="L127" s="211"/>
      <c r="M127" s="212"/>
      <c r="N127" s="213"/>
      <c r="O127" s="213"/>
      <c r="P127" s="213"/>
      <c r="Q127" s="213"/>
      <c r="R127" s="213"/>
      <c r="S127" s="213"/>
      <c r="T127" s="214"/>
      <c r="AT127" s="215" t="s">
        <v>191</v>
      </c>
      <c r="AU127" s="215" t="s">
        <v>83</v>
      </c>
      <c r="AV127" s="13" t="s">
        <v>83</v>
      </c>
      <c r="AW127" s="13" t="s">
        <v>30</v>
      </c>
      <c r="AX127" s="13" t="s">
        <v>73</v>
      </c>
      <c r="AY127" s="215" t="s">
        <v>181</v>
      </c>
    </row>
    <row r="128" spans="1:65" s="14" customFormat="1" x14ac:dyDescent="0.2">
      <c r="B128" s="216"/>
      <c r="C128" s="217"/>
      <c r="D128" s="206" t="s">
        <v>191</v>
      </c>
      <c r="E128" s="218" t="s">
        <v>1</v>
      </c>
      <c r="F128" s="219" t="s">
        <v>193</v>
      </c>
      <c r="G128" s="217"/>
      <c r="H128" s="220">
        <v>60</v>
      </c>
      <c r="I128" s="221"/>
      <c r="J128" s="217"/>
      <c r="K128" s="217"/>
      <c r="L128" s="222"/>
      <c r="M128" s="223"/>
      <c r="N128" s="224"/>
      <c r="O128" s="224"/>
      <c r="P128" s="224"/>
      <c r="Q128" s="224"/>
      <c r="R128" s="224"/>
      <c r="S128" s="224"/>
      <c r="T128" s="225"/>
      <c r="AT128" s="226" t="s">
        <v>191</v>
      </c>
      <c r="AU128" s="226" t="s">
        <v>83</v>
      </c>
      <c r="AV128" s="14" t="s">
        <v>189</v>
      </c>
      <c r="AW128" s="14" t="s">
        <v>30</v>
      </c>
      <c r="AX128" s="14" t="s">
        <v>81</v>
      </c>
      <c r="AY128" s="226" t="s">
        <v>181</v>
      </c>
    </row>
    <row r="129" spans="1:65" s="2" customFormat="1" ht="16.5" customHeight="1" x14ac:dyDescent="0.2">
      <c r="A129" s="34"/>
      <c r="B129" s="35"/>
      <c r="C129" s="227" t="s">
        <v>83</v>
      </c>
      <c r="D129" s="227" t="s">
        <v>212</v>
      </c>
      <c r="E129" s="228" t="s">
        <v>213</v>
      </c>
      <c r="F129" s="229" t="s">
        <v>214</v>
      </c>
      <c r="G129" s="230" t="s">
        <v>215</v>
      </c>
      <c r="H129" s="231">
        <v>108</v>
      </c>
      <c r="I129" s="232"/>
      <c r="J129" s="233">
        <f>ROUND(I129*H129,2)</f>
        <v>0</v>
      </c>
      <c r="K129" s="229" t="s">
        <v>188</v>
      </c>
      <c r="L129" s="234"/>
      <c r="M129" s="235" t="s">
        <v>1</v>
      </c>
      <c r="N129" s="236" t="s">
        <v>38</v>
      </c>
      <c r="O129" s="71"/>
      <c r="P129" s="200">
        <f>O129*H129</f>
        <v>0</v>
      </c>
      <c r="Q129" s="200">
        <v>1</v>
      </c>
      <c r="R129" s="200">
        <f>Q129*H129</f>
        <v>108</v>
      </c>
      <c r="S129" s="200">
        <v>0</v>
      </c>
      <c r="T129" s="201">
        <f>S129*H129</f>
        <v>0</v>
      </c>
      <c r="U129" s="34"/>
      <c r="V129" s="34"/>
      <c r="W129" s="34"/>
      <c r="X129" s="34"/>
      <c r="Y129" s="34"/>
      <c r="Z129" s="34"/>
      <c r="AA129" s="34"/>
      <c r="AB129" s="34"/>
      <c r="AC129" s="34"/>
      <c r="AD129" s="34"/>
      <c r="AE129" s="34"/>
      <c r="AR129" s="202" t="s">
        <v>216</v>
      </c>
      <c r="AT129" s="202" t="s">
        <v>212</v>
      </c>
      <c r="AU129" s="202" t="s">
        <v>83</v>
      </c>
      <c r="AY129" s="17" t="s">
        <v>181</v>
      </c>
      <c r="BE129" s="203">
        <f>IF(N129="základní",J129,0)</f>
        <v>0</v>
      </c>
      <c r="BF129" s="203">
        <f>IF(N129="snížená",J129,0)</f>
        <v>0</v>
      </c>
      <c r="BG129" s="203">
        <f>IF(N129="zákl. přenesená",J129,0)</f>
        <v>0</v>
      </c>
      <c r="BH129" s="203">
        <f>IF(N129="sníž. přenesená",J129,0)</f>
        <v>0</v>
      </c>
      <c r="BI129" s="203">
        <f>IF(N129="nulová",J129,0)</f>
        <v>0</v>
      </c>
      <c r="BJ129" s="17" t="s">
        <v>81</v>
      </c>
      <c r="BK129" s="203">
        <f>ROUND(I129*H129,2)</f>
        <v>0</v>
      </c>
      <c r="BL129" s="17" t="s">
        <v>189</v>
      </c>
      <c r="BM129" s="202" t="s">
        <v>715</v>
      </c>
    </row>
    <row r="130" spans="1:65" s="13" customFormat="1" x14ac:dyDescent="0.2">
      <c r="B130" s="204"/>
      <c r="C130" s="205"/>
      <c r="D130" s="206" t="s">
        <v>191</v>
      </c>
      <c r="E130" s="207" t="s">
        <v>1</v>
      </c>
      <c r="F130" s="208" t="s">
        <v>716</v>
      </c>
      <c r="G130" s="205"/>
      <c r="H130" s="209">
        <v>108</v>
      </c>
      <c r="I130" s="210"/>
      <c r="J130" s="205"/>
      <c r="K130" s="205"/>
      <c r="L130" s="211"/>
      <c r="M130" s="212"/>
      <c r="N130" s="213"/>
      <c r="O130" s="213"/>
      <c r="P130" s="213"/>
      <c r="Q130" s="213"/>
      <c r="R130" s="213"/>
      <c r="S130" s="213"/>
      <c r="T130" s="214"/>
      <c r="AT130" s="215" t="s">
        <v>191</v>
      </c>
      <c r="AU130" s="215" t="s">
        <v>83</v>
      </c>
      <c r="AV130" s="13" t="s">
        <v>83</v>
      </c>
      <c r="AW130" s="13" t="s">
        <v>30</v>
      </c>
      <c r="AX130" s="13" t="s">
        <v>73</v>
      </c>
      <c r="AY130" s="215" t="s">
        <v>181</v>
      </c>
    </row>
    <row r="131" spans="1:65" s="14" customFormat="1" x14ac:dyDescent="0.2">
      <c r="B131" s="216"/>
      <c r="C131" s="217"/>
      <c r="D131" s="206" t="s">
        <v>191</v>
      </c>
      <c r="E131" s="218" t="s">
        <v>1</v>
      </c>
      <c r="F131" s="219" t="s">
        <v>193</v>
      </c>
      <c r="G131" s="217"/>
      <c r="H131" s="220">
        <v>108</v>
      </c>
      <c r="I131" s="221"/>
      <c r="J131" s="217"/>
      <c r="K131" s="217"/>
      <c r="L131" s="222"/>
      <c r="M131" s="223"/>
      <c r="N131" s="224"/>
      <c r="O131" s="224"/>
      <c r="P131" s="224"/>
      <c r="Q131" s="224"/>
      <c r="R131" s="224"/>
      <c r="S131" s="224"/>
      <c r="T131" s="225"/>
      <c r="AT131" s="226" t="s">
        <v>191</v>
      </c>
      <c r="AU131" s="226" t="s">
        <v>83</v>
      </c>
      <c r="AV131" s="14" t="s">
        <v>189</v>
      </c>
      <c r="AW131" s="14" t="s">
        <v>30</v>
      </c>
      <c r="AX131" s="14" t="s">
        <v>81</v>
      </c>
      <c r="AY131" s="226" t="s">
        <v>181</v>
      </c>
    </row>
    <row r="132" spans="1:65" s="2" customFormat="1" ht="134.25" customHeight="1" x14ac:dyDescent="0.2">
      <c r="A132" s="34"/>
      <c r="B132" s="35"/>
      <c r="C132" s="191" t="s">
        <v>198</v>
      </c>
      <c r="D132" s="191" t="s">
        <v>184</v>
      </c>
      <c r="E132" s="192" t="s">
        <v>717</v>
      </c>
      <c r="F132" s="193" t="s">
        <v>718</v>
      </c>
      <c r="G132" s="194" t="s">
        <v>227</v>
      </c>
      <c r="H132" s="195">
        <v>42</v>
      </c>
      <c r="I132" s="196"/>
      <c r="J132" s="197">
        <f>ROUND(I132*H132,2)</f>
        <v>0</v>
      </c>
      <c r="K132" s="193" t="s">
        <v>188</v>
      </c>
      <c r="L132" s="39"/>
      <c r="M132" s="198" t="s">
        <v>1</v>
      </c>
      <c r="N132" s="199" t="s">
        <v>38</v>
      </c>
      <c r="O132" s="71"/>
      <c r="P132" s="200">
        <f>O132*H132</f>
        <v>0</v>
      </c>
      <c r="Q132" s="200">
        <v>0</v>
      </c>
      <c r="R132" s="200">
        <f>Q132*H132</f>
        <v>0</v>
      </c>
      <c r="S132" s="200">
        <v>0</v>
      </c>
      <c r="T132" s="201">
        <f>S132*H132</f>
        <v>0</v>
      </c>
      <c r="U132" s="34"/>
      <c r="V132" s="34"/>
      <c r="W132" s="34"/>
      <c r="X132" s="34"/>
      <c r="Y132" s="34"/>
      <c r="Z132" s="34"/>
      <c r="AA132" s="34"/>
      <c r="AB132" s="34"/>
      <c r="AC132" s="34"/>
      <c r="AD132" s="34"/>
      <c r="AE132" s="34"/>
      <c r="AR132" s="202" t="s">
        <v>189</v>
      </c>
      <c r="AT132" s="202" t="s">
        <v>184</v>
      </c>
      <c r="AU132" s="202" t="s">
        <v>83</v>
      </c>
      <c r="AY132" s="17" t="s">
        <v>181</v>
      </c>
      <c r="BE132" s="203">
        <f>IF(N132="základní",J132,0)</f>
        <v>0</v>
      </c>
      <c r="BF132" s="203">
        <f>IF(N132="snížená",J132,0)</f>
        <v>0</v>
      </c>
      <c r="BG132" s="203">
        <f>IF(N132="zákl. přenesená",J132,0)</f>
        <v>0</v>
      </c>
      <c r="BH132" s="203">
        <f>IF(N132="sníž. přenesená",J132,0)</f>
        <v>0</v>
      </c>
      <c r="BI132" s="203">
        <f>IF(N132="nulová",J132,0)</f>
        <v>0</v>
      </c>
      <c r="BJ132" s="17" t="s">
        <v>81</v>
      </c>
      <c r="BK132" s="203">
        <f>ROUND(I132*H132,2)</f>
        <v>0</v>
      </c>
      <c r="BL132" s="17" t="s">
        <v>189</v>
      </c>
      <c r="BM132" s="202" t="s">
        <v>719</v>
      </c>
    </row>
    <row r="133" spans="1:65" s="13" customFormat="1" x14ac:dyDescent="0.2">
      <c r="B133" s="204"/>
      <c r="C133" s="205"/>
      <c r="D133" s="206" t="s">
        <v>191</v>
      </c>
      <c r="E133" s="207" t="s">
        <v>1</v>
      </c>
      <c r="F133" s="208" t="s">
        <v>414</v>
      </c>
      <c r="G133" s="205"/>
      <c r="H133" s="209">
        <v>42</v>
      </c>
      <c r="I133" s="210"/>
      <c r="J133" s="205"/>
      <c r="K133" s="205"/>
      <c r="L133" s="211"/>
      <c r="M133" s="212"/>
      <c r="N133" s="213"/>
      <c r="O133" s="213"/>
      <c r="P133" s="213"/>
      <c r="Q133" s="213"/>
      <c r="R133" s="213"/>
      <c r="S133" s="213"/>
      <c r="T133" s="214"/>
      <c r="AT133" s="215" t="s">
        <v>191</v>
      </c>
      <c r="AU133" s="215" t="s">
        <v>83</v>
      </c>
      <c r="AV133" s="13" t="s">
        <v>83</v>
      </c>
      <c r="AW133" s="13" t="s">
        <v>30</v>
      </c>
      <c r="AX133" s="13" t="s">
        <v>73</v>
      </c>
      <c r="AY133" s="215" t="s">
        <v>181</v>
      </c>
    </row>
    <row r="134" spans="1:65" s="14" customFormat="1" x14ac:dyDescent="0.2">
      <c r="B134" s="216"/>
      <c r="C134" s="217"/>
      <c r="D134" s="206" t="s">
        <v>191</v>
      </c>
      <c r="E134" s="218" t="s">
        <v>1</v>
      </c>
      <c r="F134" s="219" t="s">
        <v>193</v>
      </c>
      <c r="G134" s="217"/>
      <c r="H134" s="220">
        <v>42</v>
      </c>
      <c r="I134" s="221"/>
      <c r="J134" s="217"/>
      <c r="K134" s="217"/>
      <c r="L134" s="222"/>
      <c r="M134" s="223"/>
      <c r="N134" s="224"/>
      <c r="O134" s="224"/>
      <c r="P134" s="224"/>
      <c r="Q134" s="224"/>
      <c r="R134" s="224"/>
      <c r="S134" s="224"/>
      <c r="T134" s="225"/>
      <c r="AT134" s="226" t="s">
        <v>191</v>
      </c>
      <c r="AU134" s="226" t="s">
        <v>83</v>
      </c>
      <c r="AV134" s="14" t="s">
        <v>189</v>
      </c>
      <c r="AW134" s="14" t="s">
        <v>30</v>
      </c>
      <c r="AX134" s="14" t="s">
        <v>81</v>
      </c>
      <c r="AY134" s="226" t="s">
        <v>181</v>
      </c>
    </row>
    <row r="135" spans="1:65" s="2" customFormat="1" ht="21.75" customHeight="1" x14ac:dyDescent="0.2">
      <c r="A135" s="34"/>
      <c r="B135" s="35"/>
      <c r="C135" s="227" t="s">
        <v>381</v>
      </c>
      <c r="D135" s="227" t="s">
        <v>212</v>
      </c>
      <c r="E135" s="228" t="s">
        <v>497</v>
      </c>
      <c r="F135" s="229" t="s">
        <v>498</v>
      </c>
      <c r="G135" s="230" t="s">
        <v>227</v>
      </c>
      <c r="H135" s="231">
        <v>42</v>
      </c>
      <c r="I135" s="260"/>
      <c r="J135" s="233">
        <f>ROUND(I135*H135,2)</f>
        <v>0</v>
      </c>
      <c r="K135" s="229" t="s">
        <v>188</v>
      </c>
      <c r="L135" s="234"/>
      <c r="M135" s="235" t="s">
        <v>1</v>
      </c>
      <c r="N135" s="236" t="s">
        <v>38</v>
      </c>
      <c r="O135" s="71"/>
      <c r="P135" s="200">
        <f>O135*H135</f>
        <v>0</v>
      </c>
      <c r="Q135" s="200">
        <v>0</v>
      </c>
      <c r="R135" s="200">
        <f>Q135*H135</f>
        <v>0</v>
      </c>
      <c r="S135" s="200">
        <v>0</v>
      </c>
      <c r="T135" s="201">
        <f>S135*H135</f>
        <v>0</v>
      </c>
      <c r="U135" s="34"/>
      <c r="V135" s="34"/>
      <c r="W135" s="34"/>
      <c r="X135" s="34"/>
      <c r="Y135" s="34"/>
      <c r="Z135" s="34"/>
      <c r="AA135" s="34"/>
      <c r="AB135" s="34"/>
      <c r="AC135" s="34"/>
      <c r="AD135" s="34"/>
      <c r="AE135" s="34"/>
      <c r="AR135" s="202" t="s">
        <v>216</v>
      </c>
      <c r="AT135" s="202" t="s">
        <v>212</v>
      </c>
      <c r="AU135" s="202" t="s">
        <v>83</v>
      </c>
      <c r="AY135" s="17" t="s">
        <v>181</v>
      </c>
      <c r="BE135" s="203">
        <f>IF(N135="základní",J135,0)</f>
        <v>0</v>
      </c>
      <c r="BF135" s="203">
        <f>IF(N135="snížená",J135,0)</f>
        <v>0</v>
      </c>
      <c r="BG135" s="203">
        <f>IF(N135="zákl. přenesená",J135,0)</f>
        <v>0</v>
      </c>
      <c r="BH135" s="203">
        <f>IF(N135="sníž. přenesená",J135,0)</f>
        <v>0</v>
      </c>
      <c r="BI135" s="203">
        <f>IF(N135="nulová",J135,0)</f>
        <v>0</v>
      </c>
      <c r="BJ135" s="17" t="s">
        <v>81</v>
      </c>
      <c r="BK135" s="203">
        <f>ROUND(I135*H135,2)</f>
        <v>0</v>
      </c>
      <c r="BL135" s="17" t="s">
        <v>189</v>
      </c>
      <c r="BM135" s="202" t="s">
        <v>720</v>
      </c>
    </row>
    <row r="136" spans="1:65" s="15" customFormat="1" x14ac:dyDescent="0.2">
      <c r="B136" s="237"/>
      <c r="C136" s="238"/>
      <c r="D136" s="206" t="s">
        <v>191</v>
      </c>
      <c r="E136" s="239" t="s">
        <v>1</v>
      </c>
      <c r="F136" s="240" t="s">
        <v>229</v>
      </c>
      <c r="G136" s="238"/>
      <c r="H136" s="239" t="s">
        <v>1</v>
      </c>
      <c r="I136" s="241"/>
      <c r="J136" s="238"/>
      <c r="K136" s="238"/>
      <c r="L136" s="242"/>
      <c r="M136" s="243"/>
      <c r="N136" s="244"/>
      <c r="O136" s="244"/>
      <c r="P136" s="244"/>
      <c r="Q136" s="244"/>
      <c r="R136" s="244"/>
      <c r="S136" s="244"/>
      <c r="T136" s="245"/>
      <c r="AT136" s="246" t="s">
        <v>191</v>
      </c>
      <c r="AU136" s="246" t="s">
        <v>83</v>
      </c>
      <c r="AV136" s="15" t="s">
        <v>81</v>
      </c>
      <c r="AW136" s="15" t="s">
        <v>30</v>
      </c>
      <c r="AX136" s="15" t="s">
        <v>73</v>
      </c>
      <c r="AY136" s="246" t="s">
        <v>181</v>
      </c>
    </row>
    <row r="137" spans="1:65" s="13" customFormat="1" x14ac:dyDescent="0.2">
      <c r="B137" s="204"/>
      <c r="C137" s="205"/>
      <c r="D137" s="206" t="s">
        <v>191</v>
      </c>
      <c r="E137" s="207" t="s">
        <v>1</v>
      </c>
      <c r="F137" s="208" t="s">
        <v>414</v>
      </c>
      <c r="G137" s="205"/>
      <c r="H137" s="209">
        <v>42</v>
      </c>
      <c r="I137" s="210"/>
      <c r="J137" s="205"/>
      <c r="K137" s="205"/>
      <c r="L137" s="211"/>
      <c r="M137" s="212"/>
      <c r="N137" s="213"/>
      <c r="O137" s="213"/>
      <c r="P137" s="213"/>
      <c r="Q137" s="213"/>
      <c r="R137" s="213"/>
      <c r="S137" s="213"/>
      <c r="T137" s="214"/>
      <c r="AT137" s="215" t="s">
        <v>191</v>
      </c>
      <c r="AU137" s="215" t="s">
        <v>83</v>
      </c>
      <c r="AV137" s="13" t="s">
        <v>83</v>
      </c>
      <c r="AW137" s="13" t="s">
        <v>30</v>
      </c>
      <c r="AX137" s="13" t="s">
        <v>73</v>
      </c>
      <c r="AY137" s="215" t="s">
        <v>181</v>
      </c>
    </row>
    <row r="138" spans="1:65" s="14" customFormat="1" x14ac:dyDescent="0.2">
      <c r="B138" s="216"/>
      <c r="C138" s="217"/>
      <c r="D138" s="206" t="s">
        <v>191</v>
      </c>
      <c r="E138" s="218" t="s">
        <v>1</v>
      </c>
      <c r="F138" s="219" t="s">
        <v>193</v>
      </c>
      <c r="G138" s="217"/>
      <c r="H138" s="220">
        <v>42</v>
      </c>
      <c r="I138" s="221"/>
      <c r="J138" s="217"/>
      <c r="K138" s="217"/>
      <c r="L138" s="222"/>
      <c r="M138" s="223"/>
      <c r="N138" s="224"/>
      <c r="O138" s="224"/>
      <c r="P138" s="224"/>
      <c r="Q138" s="224"/>
      <c r="R138" s="224"/>
      <c r="S138" s="224"/>
      <c r="T138" s="225"/>
      <c r="AT138" s="226" t="s">
        <v>191</v>
      </c>
      <c r="AU138" s="226" t="s">
        <v>83</v>
      </c>
      <c r="AV138" s="14" t="s">
        <v>189</v>
      </c>
      <c r="AW138" s="14" t="s">
        <v>30</v>
      </c>
      <c r="AX138" s="14" t="s">
        <v>81</v>
      </c>
      <c r="AY138" s="226" t="s">
        <v>181</v>
      </c>
    </row>
    <row r="139" spans="1:65" s="2" customFormat="1" ht="101.25" customHeight="1" x14ac:dyDescent="0.2">
      <c r="A139" s="34"/>
      <c r="B139" s="35"/>
      <c r="C139" s="191" t="s">
        <v>189</v>
      </c>
      <c r="D139" s="191" t="s">
        <v>184</v>
      </c>
      <c r="E139" s="192" t="s">
        <v>721</v>
      </c>
      <c r="F139" s="193" t="s">
        <v>722</v>
      </c>
      <c r="G139" s="194" t="s">
        <v>222</v>
      </c>
      <c r="H139" s="195">
        <v>400</v>
      </c>
      <c r="I139" s="196"/>
      <c r="J139" s="197">
        <f>ROUND(I139*H139,2)</f>
        <v>0</v>
      </c>
      <c r="K139" s="193" t="s">
        <v>188</v>
      </c>
      <c r="L139" s="39"/>
      <c r="M139" s="198" t="s">
        <v>1</v>
      </c>
      <c r="N139" s="199" t="s">
        <v>38</v>
      </c>
      <c r="O139" s="71"/>
      <c r="P139" s="200">
        <f>O139*H139</f>
        <v>0</v>
      </c>
      <c r="Q139" s="200">
        <v>0</v>
      </c>
      <c r="R139" s="200">
        <f>Q139*H139</f>
        <v>0</v>
      </c>
      <c r="S139" s="200">
        <v>0</v>
      </c>
      <c r="T139" s="201">
        <f>S139*H139</f>
        <v>0</v>
      </c>
      <c r="U139" s="34"/>
      <c r="V139" s="34"/>
      <c r="W139" s="34"/>
      <c r="X139" s="34"/>
      <c r="Y139" s="34"/>
      <c r="Z139" s="34"/>
      <c r="AA139" s="34"/>
      <c r="AB139" s="34"/>
      <c r="AC139" s="34"/>
      <c r="AD139" s="34"/>
      <c r="AE139" s="34"/>
      <c r="AR139" s="202" t="s">
        <v>189</v>
      </c>
      <c r="AT139" s="202" t="s">
        <v>184</v>
      </c>
      <c r="AU139" s="202" t="s">
        <v>83</v>
      </c>
      <c r="AY139" s="17" t="s">
        <v>181</v>
      </c>
      <c r="BE139" s="203">
        <f>IF(N139="základní",J139,0)</f>
        <v>0</v>
      </c>
      <c r="BF139" s="203">
        <f>IF(N139="snížená",J139,0)</f>
        <v>0</v>
      </c>
      <c r="BG139" s="203">
        <f>IF(N139="zákl. přenesená",J139,0)</f>
        <v>0</v>
      </c>
      <c r="BH139" s="203">
        <f>IF(N139="sníž. přenesená",J139,0)</f>
        <v>0</v>
      </c>
      <c r="BI139" s="203">
        <f>IF(N139="nulová",J139,0)</f>
        <v>0</v>
      </c>
      <c r="BJ139" s="17" t="s">
        <v>81</v>
      </c>
      <c r="BK139" s="203">
        <f>ROUND(I139*H139,2)</f>
        <v>0</v>
      </c>
      <c r="BL139" s="17" t="s">
        <v>189</v>
      </c>
      <c r="BM139" s="202" t="s">
        <v>723</v>
      </c>
    </row>
    <row r="140" spans="1:65" s="13" customFormat="1" x14ac:dyDescent="0.2">
      <c r="B140" s="204"/>
      <c r="C140" s="205"/>
      <c r="D140" s="206" t="s">
        <v>191</v>
      </c>
      <c r="E140" s="207" t="s">
        <v>1</v>
      </c>
      <c r="F140" s="208" t="s">
        <v>724</v>
      </c>
      <c r="G140" s="205"/>
      <c r="H140" s="209">
        <v>400</v>
      </c>
      <c r="I140" s="210"/>
      <c r="J140" s="205"/>
      <c r="K140" s="205"/>
      <c r="L140" s="211"/>
      <c r="M140" s="212"/>
      <c r="N140" s="213"/>
      <c r="O140" s="213"/>
      <c r="P140" s="213"/>
      <c r="Q140" s="213"/>
      <c r="R140" s="213"/>
      <c r="S140" s="213"/>
      <c r="T140" s="214"/>
      <c r="AT140" s="215" t="s">
        <v>191</v>
      </c>
      <c r="AU140" s="215" t="s">
        <v>83</v>
      </c>
      <c r="AV140" s="13" t="s">
        <v>83</v>
      </c>
      <c r="AW140" s="13" t="s">
        <v>30</v>
      </c>
      <c r="AX140" s="13" t="s">
        <v>73</v>
      </c>
      <c r="AY140" s="215" t="s">
        <v>181</v>
      </c>
    </row>
    <row r="141" spans="1:65" s="14" customFormat="1" x14ac:dyDescent="0.2">
      <c r="B141" s="216"/>
      <c r="C141" s="217"/>
      <c r="D141" s="206" t="s">
        <v>191</v>
      </c>
      <c r="E141" s="218" t="s">
        <v>1</v>
      </c>
      <c r="F141" s="219" t="s">
        <v>193</v>
      </c>
      <c r="G141" s="217"/>
      <c r="H141" s="220">
        <v>400</v>
      </c>
      <c r="I141" s="221"/>
      <c r="J141" s="217"/>
      <c r="K141" s="217"/>
      <c r="L141" s="222"/>
      <c r="M141" s="223"/>
      <c r="N141" s="224"/>
      <c r="O141" s="224"/>
      <c r="P141" s="224"/>
      <c r="Q141" s="224"/>
      <c r="R141" s="224"/>
      <c r="S141" s="224"/>
      <c r="T141" s="225"/>
      <c r="AT141" s="226" t="s">
        <v>191</v>
      </c>
      <c r="AU141" s="226" t="s">
        <v>83</v>
      </c>
      <c r="AV141" s="14" t="s">
        <v>189</v>
      </c>
      <c r="AW141" s="14" t="s">
        <v>30</v>
      </c>
      <c r="AX141" s="14" t="s">
        <v>81</v>
      </c>
      <c r="AY141" s="226" t="s">
        <v>181</v>
      </c>
    </row>
    <row r="142" spans="1:65" s="2" customFormat="1" ht="128.65" customHeight="1" x14ac:dyDescent="0.2">
      <c r="A142" s="34"/>
      <c r="B142" s="35"/>
      <c r="C142" s="191" t="s">
        <v>182</v>
      </c>
      <c r="D142" s="191" t="s">
        <v>184</v>
      </c>
      <c r="E142" s="192" t="s">
        <v>725</v>
      </c>
      <c r="F142" s="193" t="s">
        <v>726</v>
      </c>
      <c r="G142" s="194" t="s">
        <v>201</v>
      </c>
      <c r="H142" s="195">
        <v>0.75</v>
      </c>
      <c r="I142" s="196"/>
      <c r="J142" s="197">
        <f>ROUND(I142*H142,2)</f>
        <v>0</v>
      </c>
      <c r="K142" s="193" t="s">
        <v>188</v>
      </c>
      <c r="L142" s="39"/>
      <c r="M142" s="198" t="s">
        <v>1</v>
      </c>
      <c r="N142" s="199" t="s">
        <v>38</v>
      </c>
      <c r="O142" s="71"/>
      <c r="P142" s="200">
        <f>O142*H142</f>
        <v>0</v>
      </c>
      <c r="Q142" s="200">
        <v>0</v>
      </c>
      <c r="R142" s="200">
        <f>Q142*H142</f>
        <v>0</v>
      </c>
      <c r="S142" s="200">
        <v>0</v>
      </c>
      <c r="T142" s="201">
        <f>S142*H142</f>
        <v>0</v>
      </c>
      <c r="U142" s="34"/>
      <c r="V142" s="34"/>
      <c r="W142" s="34"/>
      <c r="X142" s="34"/>
      <c r="Y142" s="34"/>
      <c r="Z142" s="34"/>
      <c r="AA142" s="34"/>
      <c r="AB142" s="34"/>
      <c r="AC142" s="34"/>
      <c r="AD142" s="34"/>
      <c r="AE142" s="34"/>
      <c r="AR142" s="202" t="s">
        <v>189</v>
      </c>
      <c r="AT142" s="202" t="s">
        <v>184</v>
      </c>
      <c r="AU142" s="202" t="s">
        <v>83</v>
      </c>
      <c r="AY142" s="17" t="s">
        <v>181</v>
      </c>
      <c r="BE142" s="203">
        <f>IF(N142="základní",J142,0)</f>
        <v>0</v>
      </c>
      <c r="BF142" s="203">
        <f>IF(N142="snížená",J142,0)</f>
        <v>0</v>
      </c>
      <c r="BG142" s="203">
        <f>IF(N142="zákl. přenesená",J142,0)</f>
        <v>0</v>
      </c>
      <c r="BH142" s="203">
        <f>IF(N142="sníž. přenesená",J142,0)</f>
        <v>0</v>
      </c>
      <c r="BI142" s="203">
        <f>IF(N142="nulová",J142,0)</f>
        <v>0</v>
      </c>
      <c r="BJ142" s="17" t="s">
        <v>81</v>
      </c>
      <c r="BK142" s="203">
        <f>ROUND(I142*H142,2)</f>
        <v>0</v>
      </c>
      <c r="BL142" s="17" t="s">
        <v>189</v>
      </c>
      <c r="BM142" s="202" t="s">
        <v>727</v>
      </c>
    </row>
    <row r="143" spans="1:65" s="13" customFormat="1" x14ac:dyDescent="0.2">
      <c r="B143" s="204"/>
      <c r="C143" s="205"/>
      <c r="D143" s="206" t="s">
        <v>191</v>
      </c>
      <c r="E143" s="207" t="s">
        <v>1</v>
      </c>
      <c r="F143" s="208" t="s">
        <v>728</v>
      </c>
      <c r="G143" s="205"/>
      <c r="H143" s="209">
        <v>0.75</v>
      </c>
      <c r="I143" s="210"/>
      <c r="J143" s="205"/>
      <c r="K143" s="205"/>
      <c r="L143" s="211"/>
      <c r="M143" s="212"/>
      <c r="N143" s="213"/>
      <c r="O143" s="213"/>
      <c r="P143" s="213"/>
      <c r="Q143" s="213"/>
      <c r="R143" s="213"/>
      <c r="S143" s="213"/>
      <c r="T143" s="214"/>
      <c r="AT143" s="215" t="s">
        <v>191</v>
      </c>
      <c r="AU143" s="215" t="s">
        <v>83</v>
      </c>
      <c r="AV143" s="13" t="s">
        <v>83</v>
      </c>
      <c r="AW143" s="13" t="s">
        <v>30</v>
      </c>
      <c r="AX143" s="13" t="s">
        <v>73</v>
      </c>
      <c r="AY143" s="215" t="s">
        <v>181</v>
      </c>
    </row>
    <row r="144" spans="1:65" s="14" customFormat="1" x14ac:dyDescent="0.2">
      <c r="B144" s="216"/>
      <c r="C144" s="217"/>
      <c r="D144" s="206" t="s">
        <v>191</v>
      </c>
      <c r="E144" s="218" t="s">
        <v>1</v>
      </c>
      <c r="F144" s="219" t="s">
        <v>193</v>
      </c>
      <c r="G144" s="217"/>
      <c r="H144" s="220">
        <v>0.75</v>
      </c>
      <c r="I144" s="221"/>
      <c r="J144" s="217"/>
      <c r="K144" s="217"/>
      <c r="L144" s="222"/>
      <c r="M144" s="223"/>
      <c r="N144" s="224"/>
      <c r="O144" s="224"/>
      <c r="P144" s="224"/>
      <c r="Q144" s="224"/>
      <c r="R144" s="224"/>
      <c r="S144" s="224"/>
      <c r="T144" s="225"/>
      <c r="AT144" s="226" t="s">
        <v>191</v>
      </c>
      <c r="AU144" s="226" t="s">
        <v>83</v>
      </c>
      <c r="AV144" s="14" t="s">
        <v>189</v>
      </c>
      <c r="AW144" s="14" t="s">
        <v>30</v>
      </c>
      <c r="AX144" s="14" t="s">
        <v>81</v>
      </c>
      <c r="AY144" s="226" t="s">
        <v>181</v>
      </c>
    </row>
    <row r="145" spans="1:65" s="2" customFormat="1" ht="21.75" customHeight="1" x14ac:dyDescent="0.2">
      <c r="A145" s="34"/>
      <c r="B145" s="35"/>
      <c r="C145" s="227" t="s">
        <v>219</v>
      </c>
      <c r="D145" s="227" t="s">
        <v>212</v>
      </c>
      <c r="E145" s="228" t="s">
        <v>225</v>
      </c>
      <c r="F145" s="229" t="s">
        <v>226</v>
      </c>
      <c r="G145" s="230" t="s">
        <v>227</v>
      </c>
      <c r="H145" s="231">
        <v>4</v>
      </c>
      <c r="I145" s="260"/>
      <c r="J145" s="233">
        <f>ROUND(I145*H145,2)</f>
        <v>0</v>
      </c>
      <c r="K145" s="229" t="s">
        <v>188</v>
      </c>
      <c r="L145" s="234"/>
      <c r="M145" s="235" t="s">
        <v>1</v>
      </c>
      <c r="N145" s="236" t="s">
        <v>38</v>
      </c>
      <c r="O145" s="71"/>
      <c r="P145" s="200">
        <f>O145*H145</f>
        <v>0</v>
      </c>
      <c r="Q145" s="200">
        <v>5.9268000000000001</v>
      </c>
      <c r="R145" s="200">
        <f>Q145*H145</f>
        <v>23.7072</v>
      </c>
      <c r="S145" s="200">
        <v>0</v>
      </c>
      <c r="T145" s="201">
        <f>S145*H145</f>
        <v>0</v>
      </c>
      <c r="U145" s="34"/>
      <c r="V145" s="34"/>
      <c r="W145" s="34"/>
      <c r="X145" s="34"/>
      <c r="Y145" s="34"/>
      <c r="Z145" s="34"/>
      <c r="AA145" s="34"/>
      <c r="AB145" s="34"/>
      <c r="AC145" s="34"/>
      <c r="AD145" s="34"/>
      <c r="AE145" s="34"/>
      <c r="AR145" s="202" t="s">
        <v>216</v>
      </c>
      <c r="AT145" s="202" t="s">
        <v>212</v>
      </c>
      <c r="AU145" s="202" t="s">
        <v>83</v>
      </c>
      <c r="AY145" s="17" t="s">
        <v>181</v>
      </c>
      <c r="BE145" s="203">
        <f>IF(N145="základní",J145,0)</f>
        <v>0</v>
      </c>
      <c r="BF145" s="203">
        <f>IF(N145="snížená",J145,0)</f>
        <v>0</v>
      </c>
      <c r="BG145" s="203">
        <f>IF(N145="zákl. přenesená",J145,0)</f>
        <v>0</v>
      </c>
      <c r="BH145" s="203">
        <f>IF(N145="sníž. přenesená",J145,0)</f>
        <v>0</v>
      </c>
      <c r="BI145" s="203">
        <f>IF(N145="nulová",J145,0)</f>
        <v>0</v>
      </c>
      <c r="BJ145" s="17" t="s">
        <v>81</v>
      </c>
      <c r="BK145" s="203">
        <f>ROUND(I145*H145,2)</f>
        <v>0</v>
      </c>
      <c r="BL145" s="17" t="s">
        <v>189</v>
      </c>
      <c r="BM145" s="202" t="s">
        <v>729</v>
      </c>
    </row>
    <row r="146" spans="1:65" s="15" customFormat="1" x14ac:dyDescent="0.2">
      <c r="B146" s="237"/>
      <c r="C146" s="238"/>
      <c r="D146" s="206" t="s">
        <v>191</v>
      </c>
      <c r="E146" s="239" t="s">
        <v>1</v>
      </c>
      <c r="F146" s="240" t="s">
        <v>500</v>
      </c>
      <c r="G146" s="238"/>
      <c r="H146" s="239" t="s">
        <v>1</v>
      </c>
      <c r="I146" s="241"/>
      <c r="J146" s="238"/>
      <c r="K146" s="238"/>
      <c r="L146" s="242"/>
      <c r="M146" s="243"/>
      <c r="N146" s="244"/>
      <c r="O146" s="244"/>
      <c r="P146" s="244"/>
      <c r="Q146" s="244"/>
      <c r="R146" s="244"/>
      <c r="S146" s="244"/>
      <c r="T146" s="245"/>
      <c r="AT146" s="246" t="s">
        <v>191</v>
      </c>
      <c r="AU146" s="246" t="s">
        <v>83</v>
      </c>
      <c r="AV146" s="15" t="s">
        <v>81</v>
      </c>
      <c r="AW146" s="15" t="s">
        <v>30</v>
      </c>
      <c r="AX146" s="15" t="s">
        <v>73</v>
      </c>
      <c r="AY146" s="246" t="s">
        <v>181</v>
      </c>
    </row>
    <row r="147" spans="1:65" s="13" customFormat="1" x14ac:dyDescent="0.2">
      <c r="B147" s="204"/>
      <c r="C147" s="205"/>
      <c r="D147" s="206" t="s">
        <v>191</v>
      </c>
      <c r="E147" s="207" t="s">
        <v>1</v>
      </c>
      <c r="F147" s="208" t="s">
        <v>189</v>
      </c>
      <c r="G147" s="205"/>
      <c r="H147" s="209">
        <v>4</v>
      </c>
      <c r="I147" s="210"/>
      <c r="J147" s="205"/>
      <c r="K147" s="205"/>
      <c r="L147" s="211"/>
      <c r="M147" s="212"/>
      <c r="N147" s="213"/>
      <c r="O147" s="213"/>
      <c r="P147" s="213"/>
      <c r="Q147" s="213"/>
      <c r="R147" s="213"/>
      <c r="S147" s="213"/>
      <c r="T147" s="214"/>
      <c r="AT147" s="215" t="s">
        <v>191</v>
      </c>
      <c r="AU147" s="215" t="s">
        <v>83</v>
      </c>
      <c r="AV147" s="13" t="s">
        <v>83</v>
      </c>
      <c r="AW147" s="13" t="s">
        <v>30</v>
      </c>
      <c r="AX147" s="13" t="s">
        <v>73</v>
      </c>
      <c r="AY147" s="215" t="s">
        <v>181</v>
      </c>
    </row>
    <row r="148" spans="1:65" s="14" customFormat="1" x14ac:dyDescent="0.2">
      <c r="B148" s="216"/>
      <c r="C148" s="217"/>
      <c r="D148" s="206" t="s">
        <v>191</v>
      </c>
      <c r="E148" s="218" t="s">
        <v>1</v>
      </c>
      <c r="F148" s="219" t="s">
        <v>193</v>
      </c>
      <c r="G148" s="217"/>
      <c r="H148" s="220">
        <v>4</v>
      </c>
      <c r="I148" s="221"/>
      <c r="J148" s="217"/>
      <c r="K148" s="217"/>
      <c r="L148" s="222"/>
      <c r="M148" s="223"/>
      <c r="N148" s="224"/>
      <c r="O148" s="224"/>
      <c r="P148" s="224"/>
      <c r="Q148" s="224"/>
      <c r="R148" s="224"/>
      <c r="S148" s="224"/>
      <c r="T148" s="225"/>
      <c r="AT148" s="226" t="s">
        <v>191</v>
      </c>
      <c r="AU148" s="226" t="s">
        <v>83</v>
      </c>
      <c r="AV148" s="14" t="s">
        <v>189</v>
      </c>
      <c r="AW148" s="14" t="s">
        <v>30</v>
      </c>
      <c r="AX148" s="14" t="s">
        <v>81</v>
      </c>
      <c r="AY148" s="226" t="s">
        <v>181</v>
      </c>
    </row>
    <row r="149" spans="1:65" s="2" customFormat="1" ht="114.95" customHeight="1" x14ac:dyDescent="0.2">
      <c r="A149" s="34"/>
      <c r="B149" s="35"/>
      <c r="C149" s="191" t="s">
        <v>224</v>
      </c>
      <c r="D149" s="191" t="s">
        <v>184</v>
      </c>
      <c r="E149" s="192" t="s">
        <v>283</v>
      </c>
      <c r="F149" s="193" t="s">
        <v>284</v>
      </c>
      <c r="G149" s="194" t="s">
        <v>279</v>
      </c>
      <c r="H149" s="195">
        <v>10</v>
      </c>
      <c r="I149" s="196"/>
      <c r="J149" s="197">
        <f>ROUND(I149*H149,2)</f>
        <v>0</v>
      </c>
      <c r="K149" s="193" t="s">
        <v>730</v>
      </c>
      <c r="L149" s="39"/>
      <c r="M149" s="198" t="s">
        <v>1</v>
      </c>
      <c r="N149" s="199" t="s">
        <v>38</v>
      </c>
      <c r="O149" s="71"/>
      <c r="P149" s="200">
        <f>O149*H149</f>
        <v>0</v>
      </c>
      <c r="Q149" s="200">
        <v>0</v>
      </c>
      <c r="R149" s="200">
        <f>Q149*H149</f>
        <v>0</v>
      </c>
      <c r="S149" s="200">
        <v>0</v>
      </c>
      <c r="T149" s="201">
        <f>S149*H149</f>
        <v>0</v>
      </c>
      <c r="U149" s="34"/>
      <c r="V149" s="34"/>
      <c r="W149" s="34"/>
      <c r="X149" s="34"/>
      <c r="Y149" s="34"/>
      <c r="Z149" s="34"/>
      <c r="AA149" s="34"/>
      <c r="AB149" s="34"/>
      <c r="AC149" s="34"/>
      <c r="AD149" s="34"/>
      <c r="AE149" s="34"/>
      <c r="AR149" s="202" t="s">
        <v>189</v>
      </c>
      <c r="AT149" s="202" t="s">
        <v>184</v>
      </c>
      <c r="AU149" s="202" t="s">
        <v>83</v>
      </c>
      <c r="AY149" s="17" t="s">
        <v>181</v>
      </c>
      <c r="BE149" s="203">
        <f>IF(N149="základní",J149,0)</f>
        <v>0</v>
      </c>
      <c r="BF149" s="203">
        <f>IF(N149="snížená",J149,0)</f>
        <v>0</v>
      </c>
      <c r="BG149" s="203">
        <f>IF(N149="zákl. přenesená",J149,0)</f>
        <v>0</v>
      </c>
      <c r="BH149" s="203">
        <f>IF(N149="sníž. přenesená",J149,0)</f>
        <v>0</v>
      </c>
      <c r="BI149" s="203">
        <f>IF(N149="nulová",J149,0)</f>
        <v>0</v>
      </c>
      <c r="BJ149" s="17" t="s">
        <v>81</v>
      </c>
      <c r="BK149" s="203">
        <f>ROUND(I149*H149,2)</f>
        <v>0</v>
      </c>
      <c r="BL149" s="17" t="s">
        <v>189</v>
      </c>
      <c r="BM149" s="202" t="s">
        <v>731</v>
      </c>
    </row>
    <row r="150" spans="1:65" s="13" customFormat="1" x14ac:dyDescent="0.2">
      <c r="B150" s="204"/>
      <c r="C150" s="205"/>
      <c r="D150" s="206" t="s">
        <v>191</v>
      </c>
      <c r="E150" s="207" t="s">
        <v>1</v>
      </c>
      <c r="F150" s="208" t="s">
        <v>239</v>
      </c>
      <c r="G150" s="205"/>
      <c r="H150" s="209">
        <v>10</v>
      </c>
      <c r="I150" s="210"/>
      <c r="J150" s="205"/>
      <c r="K150" s="205"/>
      <c r="L150" s="211"/>
      <c r="M150" s="212"/>
      <c r="N150" s="213"/>
      <c r="O150" s="213"/>
      <c r="P150" s="213"/>
      <c r="Q150" s="213"/>
      <c r="R150" s="213"/>
      <c r="S150" s="213"/>
      <c r="T150" s="214"/>
      <c r="AT150" s="215" t="s">
        <v>191</v>
      </c>
      <c r="AU150" s="215" t="s">
        <v>83</v>
      </c>
      <c r="AV150" s="13" t="s">
        <v>83</v>
      </c>
      <c r="AW150" s="13" t="s">
        <v>30</v>
      </c>
      <c r="AX150" s="13" t="s">
        <v>73</v>
      </c>
      <c r="AY150" s="215" t="s">
        <v>181</v>
      </c>
    </row>
    <row r="151" spans="1:65" s="14" customFormat="1" x14ac:dyDescent="0.2">
      <c r="B151" s="216"/>
      <c r="C151" s="217"/>
      <c r="D151" s="206" t="s">
        <v>191</v>
      </c>
      <c r="E151" s="218" t="s">
        <v>1</v>
      </c>
      <c r="F151" s="219" t="s">
        <v>193</v>
      </c>
      <c r="G151" s="217"/>
      <c r="H151" s="220">
        <v>10</v>
      </c>
      <c r="I151" s="221"/>
      <c r="J151" s="217"/>
      <c r="K151" s="217"/>
      <c r="L151" s="222"/>
      <c r="M151" s="223"/>
      <c r="N151" s="224"/>
      <c r="O151" s="224"/>
      <c r="P151" s="224"/>
      <c r="Q151" s="224"/>
      <c r="R151" s="224"/>
      <c r="S151" s="224"/>
      <c r="T151" s="225"/>
      <c r="AT151" s="226" t="s">
        <v>191</v>
      </c>
      <c r="AU151" s="226" t="s">
        <v>83</v>
      </c>
      <c r="AV151" s="14" t="s">
        <v>189</v>
      </c>
      <c r="AW151" s="14" t="s">
        <v>30</v>
      </c>
      <c r="AX151" s="14" t="s">
        <v>81</v>
      </c>
      <c r="AY151" s="226" t="s">
        <v>181</v>
      </c>
    </row>
    <row r="152" spans="1:65" s="2" customFormat="1" ht="24.2" customHeight="1" x14ac:dyDescent="0.2">
      <c r="A152" s="34"/>
      <c r="B152" s="35"/>
      <c r="C152" s="227" t="s">
        <v>216</v>
      </c>
      <c r="D152" s="227" t="s">
        <v>212</v>
      </c>
      <c r="E152" s="228" t="s">
        <v>514</v>
      </c>
      <c r="F152" s="229" t="s">
        <v>732</v>
      </c>
      <c r="G152" s="230" t="s">
        <v>222</v>
      </c>
      <c r="H152" s="231">
        <v>15.6</v>
      </c>
      <c r="I152" s="232"/>
      <c r="J152" s="233">
        <f>ROUND(I152*H152,2)</f>
        <v>0</v>
      </c>
      <c r="K152" s="229" t="s">
        <v>642</v>
      </c>
      <c r="L152" s="234"/>
      <c r="M152" s="235" t="s">
        <v>1</v>
      </c>
      <c r="N152" s="236" t="s">
        <v>38</v>
      </c>
      <c r="O152" s="71"/>
      <c r="P152" s="200">
        <f>O152*H152</f>
        <v>0</v>
      </c>
      <c r="Q152" s="200">
        <v>0</v>
      </c>
      <c r="R152" s="200">
        <f>Q152*H152</f>
        <v>0</v>
      </c>
      <c r="S152" s="200">
        <v>0</v>
      </c>
      <c r="T152" s="201">
        <f>S152*H152</f>
        <v>0</v>
      </c>
      <c r="U152" s="34"/>
      <c r="V152" s="34"/>
      <c r="W152" s="34"/>
      <c r="X152" s="34"/>
      <c r="Y152" s="34"/>
      <c r="Z152" s="34"/>
      <c r="AA152" s="34"/>
      <c r="AB152" s="34"/>
      <c r="AC152" s="34"/>
      <c r="AD152" s="34"/>
      <c r="AE152" s="34"/>
      <c r="AR152" s="202" t="s">
        <v>216</v>
      </c>
      <c r="AT152" s="202" t="s">
        <v>212</v>
      </c>
      <c r="AU152" s="202" t="s">
        <v>83</v>
      </c>
      <c r="AY152" s="17" t="s">
        <v>181</v>
      </c>
      <c r="BE152" s="203">
        <f>IF(N152="základní",J152,0)</f>
        <v>0</v>
      </c>
      <c r="BF152" s="203">
        <f>IF(N152="snížená",J152,0)</f>
        <v>0</v>
      </c>
      <c r="BG152" s="203">
        <f>IF(N152="zákl. přenesená",J152,0)</f>
        <v>0</v>
      </c>
      <c r="BH152" s="203">
        <f>IF(N152="sníž. přenesená",J152,0)</f>
        <v>0</v>
      </c>
      <c r="BI152" s="203">
        <f>IF(N152="nulová",J152,0)</f>
        <v>0</v>
      </c>
      <c r="BJ152" s="17" t="s">
        <v>81</v>
      </c>
      <c r="BK152" s="203">
        <f>ROUND(I152*H152,2)</f>
        <v>0</v>
      </c>
      <c r="BL152" s="17" t="s">
        <v>189</v>
      </c>
      <c r="BM152" s="202" t="s">
        <v>733</v>
      </c>
    </row>
    <row r="153" spans="1:65" s="13" customFormat="1" x14ac:dyDescent="0.2">
      <c r="B153" s="204"/>
      <c r="C153" s="205"/>
      <c r="D153" s="206" t="s">
        <v>191</v>
      </c>
      <c r="E153" s="207" t="s">
        <v>1</v>
      </c>
      <c r="F153" s="208" t="s">
        <v>734</v>
      </c>
      <c r="G153" s="205"/>
      <c r="H153" s="209">
        <v>15.6</v>
      </c>
      <c r="I153" s="210"/>
      <c r="J153" s="205"/>
      <c r="K153" s="205"/>
      <c r="L153" s="211"/>
      <c r="M153" s="212"/>
      <c r="N153" s="213"/>
      <c r="O153" s="213"/>
      <c r="P153" s="213"/>
      <c r="Q153" s="213"/>
      <c r="R153" s="213"/>
      <c r="S153" s="213"/>
      <c r="T153" s="214"/>
      <c r="AT153" s="215" t="s">
        <v>191</v>
      </c>
      <c r="AU153" s="215" t="s">
        <v>83</v>
      </c>
      <c r="AV153" s="13" t="s">
        <v>83</v>
      </c>
      <c r="AW153" s="13" t="s">
        <v>30</v>
      </c>
      <c r="AX153" s="13" t="s">
        <v>73</v>
      </c>
      <c r="AY153" s="215" t="s">
        <v>181</v>
      </c>
    </row>
    <row r="154" spans="1:65" s="14" customFormat="1" x14ac:dyDescent="0.2">
      <c r="B154" s="216"/>
      <c r="C154" s="217"/>
      <c r="D154" s="206" t="s">
        <v>191</v>
      </c>
      <c r="E154" s="218" t="s">
        <v>1</v>
      </c>
      <c r="F154" s="219" t="s">
        <v>193</v>
      </c>
      <c r="G154" s="217"/>
      <c r="H154" s="220">
        <v>15.6</v>
      </c>
      <c r="I154" s="221"/>
      <c r="J154" s="217"/>
      <c r="K154" s="217"/>
      <c r="L154" s="222"/>
      <c r="M154" s="223"/>
      <c r="N154" s="224"/>
      <c r="O154" s="224"/>
      <c r="P154" s="224"/>
      <c r="Q154" s="224"/>
      <c r="R154" s="224"/>
      <c r="S154" s="224"/>
      <c r="T154" s="225"/>
      <c r="AT154" s="226" t="s">
        <v>191</v>
      </c>
      <c r="AU154" s="226" t="s">
        <v>83</v>
      </c>
      <c r="AV154" s="14" t="s">
        <v>189</v>
      </c>
      <c r="AW154" s="14" t="s">
        <v>30</v>
      </c>
      <c r="AX154" s="14" t="s">
        <v>81</v>
      </c>
      <c r="AY154" s="226" t="s">
        <v>181</v>
      </c>
    </row>
    <row r="155" spans="1:65" s="2" customFormat="1" ht="24.2" customHeight="1" x14ac:dyDescent="0.2">
      <c r="A155" s="34"/>
      <c r="B155" s="35"/>
      <c r="C155" s="227" t="s">
        <v>233</v>
      </c>
      <c r="D155" s="227" t="s">
        <v>212</v>
      </c>
      <c r="E155" s="228" t="s">
        <v>735</v>
      </c>
      <c r="F155" s="229" t="s">
        <v>736</v>
      </c>
      <c r="G155" s="230" t="s">
        <v>222</v>
      </c>
      <c r="H155" s="231">
        <v>7.2</v>
      </c>
      <c r="I155" s="232"/>
      <c r="J155" s="233">
        <f>ROUND(I155*H155,2)</f>
        <v>0</v>
      </c>
      <c r="K155" s="229" t="s">
        <v>188</v>
      </c>
      <c r="L155" s="234"/>
      <c r="M155" s="235" t="s">
        <v>1</v>
      </c>
      <c r="N155" s="236" t="s">
        <v>38</v>
      </c>
      <c r="O155" s="71"/>
      <c r="P155" s="200">
        <f>O155*H155</f>
        <v>0</v>
      </c>
      <c r="Q155" s="200">
        <v>0</v>
      </c>
      <c r="R155" s="200">
        <f>Q155*H155</f>
        <v>0</v>
      </c>
      <c r="S155" s="200">
        <v>0</v>
      </c>
      <c r="T155" s="201">
        <f>S155*H155</f>
        <v>0</v>
      </c>
      <c r="U155" s="34"/>
      <c r="V155" s="34"/>
      <c r="W155" s="34"/>
      <c r="X155" s="34"/>
      <c r="Y155" s="34"/>
      <c r="Z155" s="34"/>
      <c r="AA155" s="34"/>
      <c r="AB155" s="34"/>
      <c r="AC155" s="34"/>
      <c r="AD155" s="34"/>
      <c r="AE155" s="34"/>
      <c r="AR155" s="202" t="s">
        <v>216</v>
      </c>
      <c r="AT155" s="202" t="s">
        <v>212</v>
      </c>
      <c r="AU155" s="202" t="s">
        <v>83</v>
      </c>
      <c r="AY155" s="17" t="s">
        <v>181</v>
      </c>
      <c r="BE155" s="203">
        <f>IF(N155="základní",J155,0)</f>
        <v>0</v>
      </c>
      <c r="BF155" s="203">
        <f>IF(N155="snížená",J155,0)</f>
        <v>0</v>
      </c>
      <c r="BG155" s="203">
        <f>IF(N155="zákl. přenesená",J155,0)</f>
        <v>0</v>
      </c>
      <c r="BH155" s="203">
        <f>IF(N155="sníž. přenesená",J155,0)</f>
        <v>0</v>
      </c>
      <c r="BI155" s="203">
        <f>IF(N155="nulová",J155,0)</f>
        <v>0</v>
      </c>
      <c r="BJ155" s="17" t="s">
        <v>81</v>
      </c>
      <c r="BK155" s="203">
        <f>ROUND(I155*H155,2)</f>
        <v>0</v>
      </c>
      <c r="BL155" s="17" t="s">
        <v>189</v>
      </c>
      <c r="BM155" s="202" t="s">
        <v>737</v>
      </c>
    </row>
    <row r="156" spans="1:65" s="13" customFormat="1" x14ac:dyDescent="0.2">
      <c r="B156" s="204"/>
      <c r="C156" s="205"/>
      <c r="D156" s="206" t="s">
        <v>191</v>
      </c>
      <c r="E156" s="207" t="s">
        <v>1</v>
      </c>
      <c r="F156" s="208" t="s">
        <v>738</v>
      </c>
      <c r="G156" s="205"/>
      <c r="H156" s="209">
        <v>7.2</v>
      </c>
      <c r="I156" s="210"/>
      <c r="J156" s="205"/>
      <c r="K156" s="205"/>
      <c r="L156" s="211"/>
      <c r="M156" s="212"/>
      <c r="N156" s="213"/>
      <c r="O156" s="213"/>
      <c r="P156" s="213"/>
      <c r="Q156" s="213"/>
      <c r="R156" s="213"/>
      <c r="S156" s="213"/>
      <c r="T156" s="214"/>
      <c r="AT156" s="215" t="s">
        <v>191</v>
      </c>
      <c r="AU156" s="215" t="s">
        <v>83</v>
      </c>
      <c r="AV156" s="13" t="s">
        <v>83</v>
      </c>
      <c r="AW156" s="13" t="s">
        <v>30</v>
      </c>
      <c r="AX156" s="13" t="s">
        <v>73</v>
      </c>
      <c r="AY156" s="215" t="s">
        <v>181</v>
      </c>
    </row>
    <row r="157" spans="1:65" s="14" customFormat="1" x14ac:dyDescent="0.2">
      <c r="B157" s="216"/>
      <c r="C157" s="217"/>
      <c r="D157" s="206" t="s">
        <v>191</v>
      </c>
      <c r="E157" s="218" t="s">
        <v>1</v>
      </c>
      <c r="F157" s="219" t="s">
        <v>193</v>
      </c>
      <c r="G157" s="217"/>
      <c r="H157" s="220">
        <v>7.2</v>
      </c>
      <c r="I157" s="221"/>
      <c r="J157" s="217"/>
      <c r="K157" s="217"/>
      <c r="L157" s="222"/>
      <c r="M157" s="223"/>
      <c r="N157" s="224"/>
      <c r="O157" s="224"/>
      <c r="P157" s="224"/>
      <c r="Q157" s="224"/>
      <c r="R157" s="224"/>
      <c r="S157" s="224"/>
      <c r="T157" s="225"/>
      <c r="AT157" s="226" t="s">
        <v>191</v>
      </c>
      <c r="AU157" s="226" t="s">
        <v>83</v>
      </c>
      <c r="AV157" s="14" t="s">
        <v>189</v>
      </c>
      <c r="AW157" s="14" t="s">
        <v>30</v>
      </c>
      <c r="AX157" s="14" t="s">
        <v>81</v>
      </c>
      <c r="AY157" s="226" t="s">
        <v>181</v>
      </c>
    </row>
    <row r="158" spans="1:65" s="2" customFormat="1" ht="16.5" customHeight="1" x14ac:dyDescent="0.2">
      <c r="A158" s="34"/>
      <c r="B158" s="35"/>
      <c r="C158" s="227" t="s">
        <v>239</v>
      </c>
      <c r="D158" s="227" t="s">
        <v>212</v>
      </c>
      <c r="E158" s="228" t="s">
        <v>517</v>
      </c>
      <c r="F158" s="229" t="s">
        <v>518</v>
      </c>
      <c r="G158" s="230" t="s">
        <v>227</v>
      </c>
      <c r="H158" s="231">
        <v>2</v>
      </c>
      <c r="I158" s="232"/>
      <c r="J158" s="233">
        <f>ROUND(I158*H158,2)</f>
        <v>0</v>
      </c>
      <c r="K158" s="229" t="s">
        <v>642</v>
      </c>
      <c r="L158" s="234"/>
      <c r="M158" s="235" t="s">
        <v>1</v>
      </c>
      <c r="N158" s="236" t="s">
        <v>38</v>
      </c>
      <c r="O158" s="71"/>
      <c r="P158" s="200">
        <f>O158*H158</f>
        <v>0</v>
      </c>
      <c r="Q158" s="200">
        <v>0</v>
      </c>
      <c r="R158" s="200">
        <f>Q158*H158</f>
        <v>0</v>
      </c>
      <c r="S158" s="200">
        <v>0</v>
      </c>
      <c r="T158" s="201">
        <f>S158*H158</f>
        <v>0</v>
      </c>
      <c r="U158" s="34"/>
      <c r="V158" s="34"/>
      <c r="W158" s="34"/>
      <c r="X158" s="34"/>
      <c r="Y158" s="34"/>
      <c r="Z158" s="34"/>
      <c r="AA158" s="34"/>
      <c r="AB158" s="34"/>
      <c r="AC158" s="34"/>
      <c r="AD158" s="34"/>
      <c r="AE158" s="34"/>
      <c r="AR158" s="202" t="s">
        <v>216</v>
      </c>
      <c r="AT158" s="202" t="s">
        <v>212</v>
      </c>
      <c r="AU158" s="202" t="s">
        <v>83</v>
      </c>
      <c r="AY158" s="17" t="s">
        <v>181</v>
      </c>
      <c r="BE158" s="203">
        <f>IF(N158="základní",J158,0)</f>
        <v>0</v>
      </c>
      <c r="BF158" s="203">
        <f>IF(N158="snížená",J158,0)</f>
        <v>0</v>
      </c>
      <c r="BG158" s="203">
        <f>IF(N158="zákl. přenesená",J158,0)</f>
        <v>0</v>
      </c>
      <c r="BH158" s="203">
        <f>IF(N158="sníž. přenesená",J158,0)</f>
        <v>0</v>
      </c>
      <c r="BI158" s="203">
        <f>IF(N158="nulová",J158,0)</f>
        <v>0</v>
      </c>
      <c r="BJ158" s="17" t="s">
        <v>81</v>
      </c>
      <c r="BK158" s="203">
        <f>ROUND(I158*H158,2)</f>
        <v>0</v>
      </c>
      <c r="BL158" s="17" t="s">
        <v>189</v>
      </c>
      <c r="BM158" s="202" t="s">
        <v>739</v>
      </c>
    </row>
    <row r="159" spans="1:65" s="13" customFormat="1" x14ac:dyDescent="0.2">
      <c r="B159" s="204"/>
      <c r="C159" s="205"/>
      <c r="D159" s="206" t="s">
        <v>191</v>
      </c>
      <c r="E159" s="207" t="s">
        <v>1</v>
      </c>
      <c r="F159" s="208" t="s">
        <v>83</v>
      </c>
      <c r="G159" s="205"/>
      <c r="H159" s="209">
        <v>2</v>
      </c>
      <c r="I159" s="210"/>
      <c r="J159" s="205"/>
      <c r="K159" s="205"/>
      <c r="L159" s="211"/>
      <c r="M159" s="212"/>
      <c r="N159" s="213"/>
      <c r="O159" s="213"/>
      <c r="P159" s="213"/>
      <c r="Q159" s="213"/>
      <c r="R159" s="213"/>
      <c r="S159" s="213"/>
      <c r="T159" s="214"/>
      <c r="AT159" s="215" t="s">
        <v>191</v>
      </c>
      <c r="AU159" s="215" t="s">
        <v>83</v>
      </c>
      <c r="AV159" s="13" t="s">
        <v>83</v>
      </c>
      <c r="AW159" s="13" t="s">
        <v>30</v>
      </c>
      <c r="AX159" s="13" t="s">
        <v>73</v>
      </c>
      <c r="AY159" s="215" t="s">
        <v>181</v>
      </c>
    </row>
    <row r="160" spans="1:65" s="14" customFormat="1" x14ac:dyDescent="0.2">
      <c r="B160" s="216"/>
      <c r="C160" s="217"/>
      <c r="D160" s="206" t="s">
        <v>191</v>
      </c>
      <c r="E160" s="218" t="s">
        <v>1</v>
      </c>
      <c r="F160" s="219" t="s">
        <v>193</v>
      </c>
      <c r="G160" s="217"/>
      <c r="H160" s="220">
        <v>2</v>
      </c>
      <c r="I160" s="221"/>
      <c r="J160" s="217"/>
      <c r="K160" s="217"/>
      <c r="L160" s="222"/>
      <c r="M160" s="223"/>
      <c r="N160" s="224"/>
      <c r="O160" s="224"/>
      <c r="P160" s="224"/>
      <c r="Q160" s="224"/>
      <c r="R160" s="224"/>
      <c r="S160" s="224"/>
      <c r="T160" s="225"/>
      <c r="AT160" s="226" t="s">
        <v>191</v>
      </c>
      <c r="AU160" s="226" t="s">
        <v>83</v>
      </c>
      <c r="AV160" s="14" t="s">
        <v>189</v>
      </c>
      <c r="AW160" s="14" t="s">
        <v>30</v>
      </c>
      <c r="AX160" s="14" t="s">
        <v>81</v>
      </c>
      <c r="AY160" s="226" t="s">
        <v>181</v>
      </c>
    </row>
    <row r="161" spans="1:65" s="2" customFormat="1" ht="90" customHeight="1" x14ac:dyDescent="0.2">
      <c r="A161" s="34"/>
      <c r="B161" s="35"/>
      <c r="C161" s="191" t="s">
        <v>244</v>
      </c>
      <c r="D161" s="191" t="s">
        <v>184</v>
      </c>
      <c r="E161" s="192" t="s">
        <v>740</v>
      </c>
      <c r="F161" s="193" t="s">
        <v>741</v>
      </c>
      <c r="G161" s="194" t="s">
        <v>222</v>
      </c>
      <c r="H161" s="195">
        <v>400</v>
      </c>
      <c r="I161" s="196"/>
      <c r="J161" s="197">
        <f>ROUND(I161*H161,2)</f>
        <v>0</v>
      </c>
      <c r="K161" s="193" t="s">
        <v>188</v>
      </c>
      <c r="L161" s="39"/>
      <c r="M161" s="198" t="s">
        <v>1</v>
      </c>
      <c r="N161" s="199" t="s">
        <v>38</v>
      </c>
      <c r="O161" s="71"/>
      <c r="P161" s="200">
        <f>O161*H161</f>
        <v>0</v>
      </c>
      <c r="Q161" s="200">
        <v>0</v>
      </c>
      <c r="R161" s="200">
        <f>Q161*H161</f>
        <v>0</v>
      </c>
      <c r="S161" s="200">
        <v>0</v>
      </c>
      <c r="T161" s="201">
        <f>S161*H161</f>
        <v>0</v>
      </c>
      <c r="U161" s="34"/>
      <c r="V161" s="34"/>
      <c r="W161" s="34"/>
      <c r="X161" s="34"/>
      <c r="Y161" s="34"/>
      <c r="Z161" s="34"/>
      <c r="AA161" s="34"/>
      <c r="AB161" s="34"/>
      <c r="AC161" s="34"/>
      <c r="AD161" s="34"/>
      <c r="AE161" s="34"/>
      <c r="AR161" s="202" t="s">
        <v>189</v>
      </c>
      <c r="AT161" s="202" t="s">
        <v>184</v>
      </c>
      <c r="AU161" s="202" t="s">
        <v>83</v>
      </c>
      <c r="AY161" s="17" t="s">
        <v>181</v>
      </c>
      <c r="BE161" s="203">
        <f>IF(N161="základní",J161,0)</f>
        <v>0</v>
      </c>
      <c r="BF161" s="203">
        <f>IF(N161="snížená",J161,0)</f>
        <v>0</v>
      </c>
      <c r="BG161" s="203">
        <f>IF(N161="zákl. přenesená",J161,0)</f>
        <v>0</v>
      </c>
      <c r="BH161" s="203">
        <f>IF(N161="sníž. přenesená",J161,0)</f>
        <v>0</v>
      </c>
      <c r="BI161" s="203">
        <f>IF(N161="nulová",J161,0)</f>
        <v>0</v>
      </c>
      <c r="BJ161" s="17" t="s">
        <v>81</v>
      </c>
      <c r="BK161" s="203">
        <f>ROUND(I161*H161,2)</f>
        <v>0</v>
      </c>
      <c r="BL161" s="17" t="s">
        <v>189</v>
      </c>
      <c r="BM161" s="202" t="s">
        <v>742</v>
      </c>
    </row>
    <row r="162" spans="1:65" s="13" customFormat="1" x14ac:dyDescent="0.2">
      <c r="B162" s="204"/>
      <c r="C162" s="205"/>
      <c r="D162" s="206" t="s">
        <v>191</v>
      </c>
      <c r="E162" s="207" t="s">
        <v>1</v>
      </c>
      <c r="F162" s="208" t="s">
        <v>724</v>
      </c>
      <c r="G162" s="205"/>
      <c r="H162" s="209">
        <v>400</v>
      </c>
      <c r="I162" s="210"/>
      <c r="J162" s="205"/>
      <c r="K162" s="205"/>
      <c r="L162" s="211"/>
      <c r="M162" s="212"/>
      <c r="N162" s="213"/>
      <c r="O162" s="213"/>
      <c r="P162" s="213"/>
      <c r="Q162" s="213"/>
      <c r="R162" s="213"/>
      <c r="S162" s="213"/>
      <c r="T162" s="214"/>
      <c r="AT162" s="215" t="s">
        <v>191</v>
      </c>
      <c r="AU162" s="215" t="s">
        <v>83</v>
      </c>
      <c r="AV162" s="13" t="s">
        <v>83</v>
      </c>
      <c r="AW162" s="13" t="s">
        <v>30</v>
      </c>
      <c r="AX162" s="13" t="s">
        <v>73</v>
      </c>
      <c r="AY162" s="215" t="s">
        <v>181</v>
      </c>
    </row>
    <row r="163" spans="1:65" s="14" customFormat="1" x14ac:dyDescent="0.2">
      <c r="B163" s="216"/>
      <c r="C163" s="217"/>
      <c r="D163" s="206" t="s">
        <v>191</v>
      </c>
      <c r="E163" s="218" t="s">
        <v>1</v>
      </c>
      <c r="F163" s="219" t="s">
        <v>193</v>
      </c>
      <c r="G163" s="217"/>
      <c r="H163" s="220">
        <v>400</v>
      </c>
      <c r="I163" s="221"/>
      <c r="J163" s="217"/>
      <c r="K163" s="217"/>
      <c r="L163" s="222"/>
      <c r="M163" s="223"/>
      <c r="N163" s="224"/>
      <c r="O163" s="224"/>
      <c r="P163" s="224"/>
      <c r="Q163" s="224"/>
      <c r="R163" s="224"/>
      <c r="S163" s="224"/>
      <c r="T163" s="225"/>
      <c r="AT163" s="226" t="s">
        <v>191</v>
      </c>
      <c r="AU163" s="226" t="s">
        <v>83</v>
      </c>
      <c r="AV163" s="14" t="s">
        <v>189</v>
      </c>
      <c r="AW163" s="14" t="s">
        <v>30</v>
      </c>
      <c r="AX163" s="14" t="s">
        <v>81</v>
      </c>
      <c r="AY163" s="226" t="s">
        <v>181</v>
      </c>
    </row>
    <row r="164" spans="1:65" s="2" customFormat="1" ht="101.25" customHeight="1" x14ac:dyDescent="0.2">
      <c r="A164" s="34"/>
      <c r="B164" s="35"/>
      <c r="C164" s="191" t="s">
        <v>249</v>
      </c>
      <c r="D164" s="191" t="s">
        <v>184</v>
      </c>
      <c r="E164" s="192" t="s">
        <v>743</v>
      </c>
      <c r="F164" s="193" t="s">
        <v>744</v>
      </c>
      <c r="G164" s="194" t="s">
        <v>222</v>
      </c>
      <c r="H164" s="195">
        <v>400</v>
      </c>
      <c r="I164" s="196"/>
      <c r="J164" s="197">
        <f>ROUND(I164*H164,2)</f>
        <v>0</v>
      </c>
      <c r="K164" s="193" t="s">
        <v>188</v>
      </c>
      <c r="L164" s="39"/>
      <c r="M164" s="198" t="s">
        <v>1</v>
      </c>
      <c r="N164" s="199" t="s">
        <v>38</v>
      </c>
      <c r="O164" s="71"/>
      <c r="P164" s="200">
        <f>O164*H164</f>
        <v>0</v>
      </c>
      <c r="Q164" s="200">
        <v>0</v>
      </c>
      <c r="R164" s="200">
        <f>Q164*H164</f>
        <v>0</v>
      </c>
      <c r="S164" s="200">
        <v>0</v>
      </c>
      <c r="T164" s="201">
        <f>S164*H164</f>
        <v>0</v>
      </c>
      <c r="U164" s="34"/>
      <c r="V164" s="34"/>
      <c r="W164" s="34"/>
      <c r="X164" s="34"/>
      <c r="Y164" s="34"/>
      <c r="Z164" s="34"/>
      <c r="AA164" s="34"/>
      <c r="AB164" s="34"/>
      <c r="AC164" s="34"/>
      <c r="AD164" s="34"/>
      <c r="AE164" s="34"/>
      <c r="AR164" s="202" t="s">
        <v>189</v>
      </c>
      <c r="AT164" s="202" t="s">
        <v>184</v>
      </c>
      <c r="AU164" s="202" t="s">
        <v>83</v>
      </c>
      <c r="AY164" s="17" t="s">
        <v>181</v>
      </c>
      <c r="BE164" s="203">
        <f>IF(N164="základní",J164,0)</f>
        <v>0</v>
      </c>
      <c r="BF164" s="203">
        <f>IF(N164="snížená",J164,0)</f>
        <v>0</v>
      </c>
      <c r="BG164" s="203">
        <f>IF(N164="zákl. přenesená",J164,0)</f>
        <v>0</v>
      </c>
      <c r="BH164" s="203">
        <f>IF(N164="sníž. přenesená",J164,0)</f>
        <v>0</v>
      </c>
      <c r="BI164" s="203">
        <f>IF(N164="nulová",J164,0)</f>
        <v>0</v>
      </c>
      <c r="BJ164" s="17" t="s">
        <v>81</v>
      </c>
      <c r="BK164" s="203">
        <f>ROUND(I164*H164,2)</f>
        <v>0</v>
      </c>
      <c r="BL164" s="17" t="s">
        <v>189</v>
      </c>
      <c r="BM164" s="202" t="s">
        <v>745</v>
      </c>
    </row>
    <row r="165" spans="1:65" s="13" customFormat="1" x14ac:dyDescent="0.2">
      <c r="B165" s="204"/>
      <c r="C165" s="205"/>
      <c r="D165" s="206" t="s">
        <v>191</v>
      </c>
      <c r="E165" s="207" t="s">
        <v>1</v>
      </c>
      <c r="F165" s="208" t="s">
        <v>724</v>
      </c>
      <c r="G165" s="205"/>
      <c r="H165" s="209">
        <v>400</v>
      </c>
      <c r="I165" s="210"/>
      <c r="J165" s="205"/>
      <c r="K165" s="205"/>
      <c r="L165" s="211"/>
      <c r="M165" s="212"/>
      <c r="N165" s="213"/>
      <c r="O165" s="213"/>
      <c r="P165" s="213"/>
      <c r="Q165" s="213"/>
      <c r="R165" s="213"/>
      <c r="S165" s="213"/>
      <c r="T165" s="214"/>
      <c r="AT165" s="215" t="s">
        <v>191</v>
      </c>
      <c r="AU165" s="215" t="s">
        <v>83</v>
      </c>
      <c r="AV165" s="13" t="s">
        <v>83</v>
      </c>
      <c r="AW165" s="13" t="s">
        <v>30</v>
      </c>
      <c r="AX165" s="13" t="s">
        <v>73</v>
      </c>
      <c r="AY165" s="215" t="s">
        <v>181</v>
      </c>
    </row>
    <row r="166" spans="1:65" s="14" customFormat="1" x14ac:dyDescent="0.2">
      <c r="B166" s="216"/>
      <c r="C166" s="217"/>
      <c r="D166" s="206" t="s">
        <v>191</v>
      </c>
      <c r="E166" s="218" t="s">
        <v>1</v>
      </c>
      <c r="F166" s="219" t="s">
        <v>193</v>
      </c>
      <c r="G166" s="217"/>
      <c r="H166" s="220">
        <v>400</v>
      </c>
      <c r="I166" s="221"/>
      <c r="J166" s="217"/>
      <c r="K166" s="217"/>
      <c r="L166" s="222"/>
      <c r="M166" s="223"/>
      <c r="N166" s="224"/>
      <c r="O166" s="224"/>
      <c r="P166" s="224"/>
      <c r="Q166" s="224"/>
      <c r="R166" s="224"/>
      <c r="S166" s="224"/>
      <c r="T166" s="225"/>
      <c r="AT166" s="226" t="s">
        <v>191</v>
      </c>
      <c r="AU166" s="226" t="s">
        <v>83</v>
      </c>
      <c r="AV166" s="14" t="s">
        <v>189</v>
      </c>
      <c r="AW166" s="14" t="s">
        <v>30</v>
      </c>
      <c r="AX166" s="14" t="s">
        <v>81</v>
      </c>
      <c r="AY166" s="226" t="s">
        <v>181</v>
      </c>
    </row>
    <row r="167" spans="1:65" s="2" customFormat="1" ht="62.65" customHeight="1" x14ac:dyDescent="0.2">
      <c r="A167" s="34"/>
      <c r="B167" s="35"/>
      <c r="C167" s="191" t="s">
        <v>253</v>
      </c>
      <c r="D167" s="191" t="s">
        <v>184</v>
      </c>
      <c r="E167" s="192" t="s">
        <v>520</v>
      </c>
      <c r="F167" s="193" t="s">
        <v>521</v>
      </c>
      <c r="G167" s="194" t="s">
        <v>222</v>
      </c>
      <c r="H167" s="195">
        <v>22.6</v>
      </c>
      <c r="I167" s="196"/>
      <c r="J167" s="197">
        <f>ROUND(I167*H167,2)</f>
        <v>0</v>
      </c>
      <c r="K167" s="193" t="s">
        <v>188</v>
      </c>
      <c r="L167" s="39"/>
      <c r="M167" s="198" t="s">
        <v>1</v>
      </c>
      <c r="N167" s="199" t="s">
        <v>38</v>
      </c>
      <c r="O167" s="71"/>
      <c r="P167" s="200">
        <f>O167*H167</f>
        <v>0</v>
      </c>
      <c r="Q167" s="200">
        <v>0</v>
      </c>
      <c r="R167" s="200">
        <f>Q167*H167</f>
        <v>0</v>
      </c>
      <c r="S167" s="200">
        <v>0</v>
      </c>
      <c r="T167" s="201">
        <f>S167*H167</f>
        <v>0</v>
      </c>
      <c r="U167" s="34"/>
      <c r="V167" s="34"/>
      <c r="W167" s="34"/>
      <c r="X167" s="34"/>
      <c r="Y167" s="34"/>
      <c r="Z167" s="34"/>
      <c r="AA167" s="34"/>
      <c r="AB167" s="34"/>
      <c r="AC167" s="34"/>
      <c r="AD167" s="34"/>
      <c r="AE167" s="34"/>
      <c r="AR167" s="202" t="s">
        <v>189</v>
      </c>
      <c r="AT167" s="202" t="s">
        <v>184</v>
      </c>
      <c r="AU167" s="202" t="s">
        <v>83</v>
      </c>
      <c r="AY167" s="17" t="s">
        <v>181</v>
      </c>
      <c r="BE167" s="203">
        <f>IF(N167="základní",J167,0)</f>
        <v>0</v>
      </c>
      <c r="BF167" s="203">
        <f>IF(N167="snížená",J167,0)</f>
        <v>0</v>
      </c>
      <c r="BG167" s="203">
        <f>IF(N167="zákl. přenesená",J167,0)</f>
        <v>0</v>
      </c>
      <c r="BH167" s="203">
        <f>IF(N167="sníž. přenesená",J167,0)</f>
        <v>0</v>
      </c>
      <c r="BI167" s="203">
        <f>IF(N167="nulová",J167,0)</f>
        <v>0</v>
      </c>
      <c r="BJ167" s="17" t="s">
        <v>81</v>
      </c>
      <c r="BK167" s="203">
        <f>ROUND(I167*H167,2)</f>
        <v>0</v>
      </c>
      <c r="BL167" s="17" t="s">
        <v>189</v>
      </c>
      <c r="BM167" s="202" t="s">
        <v>746</v>
      </c>
    </row>
    <row r="168" spans="1:65" s="13" customFormat="1" x14ac:dyDescent="0.2">
      <c r="B168" s="204"/>
      <c r="C168" s="205"/>
      <c r="D168" s="206" t="s">
        <v>191</v>
      </c>
      <c r="E168" s="207" t="s">
        <v>1</v>
      </c>
      <c r="F168" s="208" t="s">
        <v>747</v>
      </c>
      <c r="G168" s="205"/>
      <c r="H168" s="209">
        <v>22.6</v>
      </c>
      <c r="I168" s="210"/>
      <c r="J168" s="205"/>
      <c r="K168" s="205"/>
      <c r="L168" s="211"/>
      <c r="M168" s="212"/>
      <c r="N168" s="213"/>
      <c r="O168" s="213"/>
      <c r="P168" s="213"/>
      <c r="Q168" s="213"/>
      <c r="R168" s="213"/>
      <c r="S168" s="213"/>
      <c r="T168" s="214"/>
      <c r="AT168" s="215" t="s">
        <v>191</v>
      </c>
      <c r="AU168" s="215" t="s">
        <v>83</v>
      </c>
      <c r="AV168" s="13" t="s">
        <v>83</v>
      </c>
      <c r="AW168" s="13" t="s">
        <v>30</v>
      </c>
      <c r="AX168" s="13" t="s">
        <v>73</v>
      </c>
      <c r="AY168" s="215" t="s">
        <v>181</v>
      </c>
    </row>
    <row r="169" spans="1:65" s="14" customFormat="1" x14ac:dyDescent="0.2">
      <c r="B169" s="216"/>
      <c r="C169" s="217"/>
      <c r="D169" s="206" t="s">
        <v>191</v>
      </c>
      <c r="E169" s="218" t="s">
        <v>1</v>
      </c>
      <c r="F169" s="219" t="s">
        <v>193</v>
      </c>
      <c r="G169" s="217"/>
      <c r="H169" s="220">
        <v>22.6</v>
      </c>
      <c r="I169" s="221"/>
      <c r="J169" s="217"/>
      <c r="K169" s="217"/>
      <c r="L169" s="222"/>
      <c r="M169" s="223"/>
      <c r="N169" s="224"/>
      <c r="O169" s="224"/>
      <c r="P169" s="224"/>
      <c r="Q169" s="224"/>
      <c r="R169" s="224"/>
      <c r="S169" s="224"/>
      <c r="T169" s="225"/>
      <c r="AT169" s="226" t="s">
        <v>191</v>
      </c>
      <c r="AU169" s="226" t="s">
        <v>83</v>
      </c>
      <c r="AV169" s="14" t="s">
        <v>189</v>
      </c>
      <c r="AW169" s="14" t="s">
        <v>30</v>
      </c>
      <c r="AX169" s="14" t="s">
        <v>81</v>
      </c>
      <c r="AY169" s="226" t="s">
        <v>181</v>
      </c>
    </row>
    <row r="170" spans="1:65" s="2" customFormat="1" ht="66.75" customHeight="1" x14ac:dyDescent="0.2">
      <c r="A170" s="34"/>
      <c r="B170" s="35"/>
      <c r="C170" s="191" t="s">
        <v>258</v>
      </c>
      <c r="D170" s="191" t="s">
        <v>184</v>
      </c>
      <c r="E170" s="192" t="s">
        <v>523</v>
      </c>
      <c r="F170" s="193" t="s">
        <v>524</v>
      </c>
      <c r="G170" s="194" t="s">
        <v>222</v>
      </c>
      <c r="H170" s="195">
        <v>22.6</v>
      </c>
      <c r="I170" s="196"/>
      <c r="J170" s="197">
        <f>ROUND(I170*H170,2)</f>
        <v>0</v>
      </c>
      <c r="K170" s="193" t="s">
        <v>188</v>
      </c>
      <c r="L170" s="39"/>
      <c r="M170" s="198" t="s">
        <v>1</v>
      </c>
      <c r="N170" s="199" t="s">
        <v>38</v>
      </c>
      <c r="O170" s="71"/>
      <c r="P170" s="200">
        <f>O170*H170</f>
        <v>0</v>
      </c>
      <c r="Q170" s="200">
        <v>0</v>
      </c>
      <c r="R170" s="200">
        <f>Q170*H170</f>
        <v>0</v>
      </c>
      <c r="S170" s="200">
        <v>0</v>
      </c>
      <c r="T170" s="201">
        <f>S170*H170</f>
        <v>0</v>
      </c>
      <c r="U170" s="34"/>
      <c r="V170" s="34"/>
      <c r="W170" s="34"/>
      <c r="X170" s="34"/>
      <c r="Y170" s="34"/>
      <c r="Z170" s="34"/>
      <c r="AA170" s="34"/>
      <c r="AB170" s="34"/>
      <c r="AC170" s="34"/>
      <c r="AD170" s="34"/>
      <c r="AE170" s="34"/>
      <c r="AR170" s="202" t="s">
        <v>189</v>
      </c>
      <c r="AT170" s="202" t="s">
        <v>184</v>
      </c>
      <c r="AU170" s="202" t="s">
        <v>83</v>
      </c>
      <c r="AY170" s="17" t="s">
        <v>181</v>
      </c>
      <c r="BE170" s="203">
        <f>IF(N170="základní",J170,0)</f>
        <v>0</v>
      </c>
      <c r="BF170" s="203">
        <f>IF(N170="snížená",J170,0)</f>
        <v>0</v>
      </c>
      <c r="BG170" s="203">
        <f>IF(N170="zákl. přenesená",J170,0)</f>
        <v>0</v>
      </c>
      <c r="BH170" s="203">
        <f>IF(N170="sníž. přenesená",J170,0)</f>
        <v>0</v>
      </c>
      <c r="BI170" s="203">
        <f>IF(N170="nulová",J170,0)</f>
        <v>0</v>
      </c>
      <c r="BJ170" s="17" t="s">
        <v>81</v>
      </c>
      <c r="BK170" s="203">
        <f>ROUND(I170*H170,2)</f>
        <v>0</v>
      </c>
      <c r="BL170" s="17" t="s">
        <v>189</v>
      </c>
      <c r="BM170" s="202" t="s">
        <v>748</v>
      </c>
    </row>
    <row r="171" spans="1:65" s="13" customFormat="1" x14ac:dyDescent="0.2">
      <c r="B171" s="204"/>
      <c r="C171" s="205"/>
      <c r="D171" s="206" t="s">
        <v>191</v>
      </c>
      <c r="E171" s="207" t="s">
        <v>1</v>
      </c>
      <c r="F171" s="208" t="s">
        <v>747</v>
      </c>
      <c r="G171" s="205"/>
      <c r="H171" s="209">
        <v>22.6</v>
      </c>
      <c r="I171" s="210"/>
      <c r="J171" s="205"/>
      <c r="K171" s="205"/>
      <c r="L171" s="211"/>
      <c r="M171" s="212"/>
      <c r="N171" s="213"/>
      <c r="O171" s="213"/>
      <c r="P171" s="213"/>
      <c r="Q171" s="213"/>
      <c r="R171" s="213"/>
      <c r="S171" s="213"/>
      <c r="T171" s="214"/>
      <c r="AT171" s="215" t="s">
        <v>191</v>
      </c>
      <c r="AU171" s="215" t="s">
        <v>83</v>
      </c>
      <c r="AV171" s="13" t="s">
        <v>83</v>
      </c>
      <c r="AW171" s="13" t="s">
        <v>30</v>
      </c>
      <c r="AX171" s="13" t="s">
        <v>73</v>
      </c>
      <c r="AY171" s="215" t="s">
        <v>181</v>
      </c>
    </row>
    <row r="172" spans="1:65" s="14" customFormat="1" x14ac:dyDescent="0.2">
      <c r="B172" s="216"/>
      <c r="C172" s="217"/>
      <c r="D172" s="206" t="s">
        <v>191</v>
      </c>
      <c r="E172" s="218" t="s">
        <v>1</v>
      </c>
      <c r="F172" s="219" t="s">
        <v>193</v>
      </c>
      <c r="G172" s="217"/>
      <c r="H172" s="220">
        <v>22.6</v>
      </c>
      <c r="I172" s="221"/>
      <c r="J172" s="217"/>
      <c r="K172" s="217"/>
      <c r="L172" s="222"/>
      <c r="M172" s="223"/>
      <c r="N172" s="224"/>
      <c r="O172" s="224"/>
      <c r="P172" s="224"/>
      <c r="Q172" s="224"/>
      <c r="R172" s="224"/>
      <c r="S172" s="224"/>
      <c r="T172" s="225"/>
      <c r="AT172" s="226" t="s">
        <v>191</v>
      </c>
      <c r="AU172" s="226" t="s">
        <v>83</v>
      </c>
      <c r="AV172" s="14" t="s">
        <v>189</v>
      </c>
      <c r="AW172" s="14" t="s">
        <v>30</v>
      </c>
      <c r="AX172" s="14" t="s">
        <v>81</v>
      </c>
      <c r="AY172" s="226" t="s">
        <v>181</v>
      </c>
    </row>
    <row r="173" spans="1:65" s="2" customFormat="1" ht="37.9" customHeight="1" x14ac:dyDescent="0.2">
      <c r="A173" s="34"/>
      <c r="B173" s="35"/>
      <c r="C173" s="191" t="s">
        <v>8</v>
      </c>
      <c r="D173" s="191" t="s">
        <v>184</v>
      </c>
      <c r="E173" s="192" t="s">
        <v>526</v>
      </c>
      <c r="F173" s="193" t="s">
        <v>527</v>
      </c>
      <c r="G173" s="194" t="s">
        <v>222</v>
      </c>
      <c r="H173" s="195">
        <v>21.5</v>
      </c>
      <c r="I173" s="196"/>
      <c r="J173" s="197">
        <f>ROUND(I173*H173,2)</f>
        <v>0</v>
      </c>
      <c r="K173" s="193" t="s">
        <v>188</v>
      </c>
      <c r="L173" s="39"/>
      <c r="M173" s="198" t="s">
        <v>1</v>
      </c>
      <c r="N173" s="199" t="s">
        <v>38</v>
      </c>
      <c r="O173" s="71"/>
      <c r="P173" s="200">
        <f>O173*H173</f>
        <v>0</v>
      </c>
      <c r="Q173" s="200">
        <v>0</v>
      </c>
      <c r="R173" s="200">
        <f>Q173*H173</f>
        <v>0</v>
      </c>
      <c r="S173" s="200">
        <v>0</v>
      </c>
      <c r="T173" s="201">
        <f>S173*H173</f>
        <v>0</v>
      </c>
      <c r="U173" s="34"/>
      <c r="V173" s="34"/>
      <c r="W173" s="34"/>
      <c r="X173" s="34"/>
      <c r="Y173" s="34"/>
      <c r="Z173" s="34"/>
      <c r="AA173" s="34"/>
      <c r="AB173" s="34"/>
      <c r="AC173" s="34"/>
      <c r="AD173" s="34"/>
      <c r="AE173" s="34"/>
      <c r="AR173" s="202" t="s">
        <v>189</v>
      </c>
      <c r="AT173" s="202" t="s">
        <v>184</v>
      </c>
      <c r="AU173" s="202" t="s">
        <v>83</v>
      </c>
      <c r="AY173" s="17" t="s">
        <v>181</v>
      </c>
      <c r="BE173" s="203">
        <f>IF(N173="základní",J173,0)</f>
        <v>0</v>
      </c>
      <c r="BF173" s="203">
        <f>IF(N173="snížená",J173,0)</f>
        <v>0</v>
      </c>
      <c r="BG173" s="203">
        <f>IF(N173="zákl. přenesená",J173,0)</f>
        <v>0</v>
      </c>
      <c r="BH173" s="203">
        <f>IF(N173="sníž. přenesená",J173,0)</f>
        <v>0</v>
      </c>
      <c r="BI173" s="203">
        <f>IF(N173="nulová",J173,0)</f>
        <v>0</v>
      </c>
      <c r="BJ173" s="17" t="s">
        <v>81</v>
      </c>
      <c r="BK173" s="203">
        <f>ROUND(I173*H173,2)</f>
        <v>0</v>
      </c>
      <c r="BL173" s="17" t="s">
        <v>189</v>
      </c>
      <c r="BM173" s="202" t="s">
        <v>749</v>
      </c>
    </row>
    <row r="174" spans="1:65" s="13" customFormat="1" x14ac:dyDescent="0.2">
      <c r="B174" s="204"/>
      <c r="C174" s="205"/>
      <c r="D174" s="206" t="s">
        <v>191</v>
      </c>
      <c r="E174" s="207" t="s">
        <v>1</v>
      </c>
      <c r="F174" s="208" t="s">
        <v>750</v>
      </c>
      <c r="G174" s="205"/>
      <c r="H174" s="209">
        <v>21.5</v>
      </c>
      <c r="I174" s="210"/>
      <c r="J174" s="205"/>
      <c r="K174" s="205"/>
      <c r="L174" s="211"/>
      <c r="M174" s="212"/>
      <c r="N174" s="213"/>
      <c r="O174" s="213"/>
      <c r="P174" s="213"/>
      <c r="Q174" s="213"/>
      <c r="R174" s="213"/>
      <c r="S174" s="213"/>
      <c r="T174" s="214"/>
      <c r="AT174" s="215" t="s">
        <v>191</v>
      </c>
      <c r="AU174" s="215" t="s">
        <v>83</v>
      </c>
      <c r="AV174" s="13" t="s">
        <v>83</v>
      </c>
      <c r="AW174" s="13" t="s">
        <v>30</v>
      </c>
      <c r="AX174" s="13" t="s">
        <v>73</v>
      </c>
      <c r="AY174" s="215" t="s">
        <v>181</v>
      </c>
    </row>
    <row r="175" spans="1:65" s="14" customFormat="1" x14ac:dyDescent="0.2">
      <c r="B175" s="216"/>
      <c r="C175" s="217"/>
      <c r="D175" s="206" t="s">
        <v>191</v>
      </c>
      <c r="E175" s="218" t="s">
        <v>1</v>
      </c>
      <c r="F175" s="219" t="s">
        <v>193</v>
      </c>
      <c r="G175" s="217"/>
      <c r="H175" s="220">
        <v>21.5</v>
      </c>
      <c r="I175" s="221"/>
      <c r="J175" s="217"/>
      <c r="K175" s="217"/>
      <c r="L175" s="222"/>
      <c r="M175" s="223"/>
      <c r="N175" s="224"/>
      <c r="O175" s="224"/>
      <c r="P175" s="224"/>
      <c r="Q175" s="224"/>
      <c r="R175" s="224"/>
      <c r="S175" s="224"/>
      <c r="T175" s="225"/>
      <c r="AT175" s="226" t="s">
        <v>191</v>
      </c>
      <c r="AU175" s="226" t="s">
        <v>83</v>
      </c>
      <c r="AV175" s="14" t="s">
        <v>189</v>
      </c>
      <c r="AW175" s="14" t="s">
        <v>30</v>
      </c>
      <c r="AX175" s="14" t="s">
        <v>81</v>
      </c>
      <c r="AY175" s="226" t="s">
        <v>181</v>
      </c>
    </row>
    <row r="176" spans="1:65" s="2" customFormat="1" ht="55.5" customHeight="1" x14ac:dyDescent="0.2">
      <c r="A176" s="34"/>
      <c r="B176" s="35"/>
      <c r="C176" s="191" t="s">
        <v>269</v>
      </c>
      <c r="D176" s="191" t="s">
        <v>184</v>
      </c>
      <c r="E176" s="192" t="s">
        <v>529</v>
      </c>
      <c r="F176" s="193" t="s">
        <v>530</v>
      </c>
      <c r="G176" s="194" t="s">
        <v>187</v>
      </c>
      <c r="H176" s="195">
        <v>197</v>
      </c>
      <c r="I176" s="196"/>
      <c r="J176" s="197">
        <f>ROUND(I176*H176,2)</f>
        <v>0</v>
      </c>
      <c r="K176" s="193" t="s">
        <v>188</v>
      </c>
      <c r="L176" s="39"/>
      <c r="M176" s="198" t="s">
        <v>1</v>
      </c>
      <c r="N176" s="199" t="s">
        <v>38</v>
      </c>
      <c r="O176" s="71"/>
      <c r="P176" s="200">
        <f>O176*H176</f>
        <v>0</v>
      </c>
      <c r="Q176" s="200">
        <v>0</v>
      </c>
      <c r="R176" s="200">
        <f>Q176*H176</f>
        <v>0</v>
      </c>
      <c r="S176" s="200">
        <v>0</v>
      </c>
      <c r="T176" s="201">
        <f>S176*H176</f>
        <v>0</v>
      </c>
      <c r="U176" s="34"/>
      <c r="V176" s="34"/>
      <c r="W176" s="34"/>
      <c r="X176" s="34"/>
      <c r="Y176" s="34"/>
      <c r="Z176" s="34"/>
      <c r="AA176" s="34"/>
      <c r="AB176" s="34"/>
      <c r="AC176" s="34"/>
      <c r="AD176" s="34"/>
      <c r="AE176" s="34"/>
      <c r="AR176" s="202" t="s">
        <v>189</v>
      </c>
      <c r="AT176" s="202" t="s">
        <v>184</v>
      </c>
      <c r="AU176" s="202" t="s">
        <v>83</v>
      </c>
      <c r="AY176" s="17" t="s">
        <v>181</v>
      </c>
      <c r="BE176" s="203">
        <f>IF(N176="základní",J176,0)</f>
        <v>0</v>
      </c>
      <c r="BF176" s="203">
        <f>IF(N176="snížená",J176,0)</f>
        <v>0</v>
      </c>
      <c r="BG176" s="203">
        <f>IF(N176="zákl. přenesená",J176,0)</f>
        <v>0</v>
      </c>
      <c r="BH176" s="203">
        <f>IF(N176="sníž. přenesená",J176,0)</f>
        <v>0</v>
      </c>
      <c r="BI176" s="203">
        <f>IF(N176="nulová",J176,0)</f>
        <v>0</v>
      </c>
      <c r="BJ176" s="17" t="s">
        <v>81</v>
      </c>
      <c r="BK176" s="203">
        <f>ROUND(I176*H176,2)</f>
        <v>0</v>
      </c>
      <c r="BL176" s="17" t="s">
        <v>189</v>
      </c>
      <c r="BM176" s="202" t="s">
        <v>751</v>
      </c>
    </row>
    <row r="177" spans="1:65" s="13" customFormat="1" x14ac:dyDescent="0.2">
      <c r="B177" s="204"/>
      <c r="C177" s="205"/>
      <c r="D177" s="206" t="s">
        <v>191</v>
      </c>
      <c r="E177" s="207" t="s">
        <v>1</v>
      </c>
      <c r="F177" s="208" t="s">
        <v>752</v>
      </c>
      <c r="G177" s="205"/>
      <c r="H177" s="209">
        <v>197</v>
      </c>
      <c r="I177" s="210"/>
      <c r="J177" s="205"/>
      <c r="K177" s="205"/>
      <c r="L177" s="211"/>
      <c r="M177" s="212"/>
      <c r="N177" s="213"/>
      <c r="O177" s="213"/>
      <c r="P177" s="213"/>
      <c r="Q177" s="213"/>
      <c r="R177" s="213"/>
      <c r="S177" s="213"/>
      <c r="T177" s="214"/>
      <c r="AT177" s="215" t="s">
        <v>191</v>
      </c>
      <c r="AU177" s="215" t="s">
        <v>83</v>
      </c>
      <c r="AV177" s="13" t="s">
        <v>83</v>
      </c>
      <c r="AW177" s="13" t="s">
        <v>30</v>
      </c>
      <c r="AX177" s="13" t="s">
        <v>73</v>
      </c>
      <c r="AY177" s="215" t="s">
        <v>181</v>
      </c>
    </row>
    <row r="178" spans="1:65" s="14" customFormat="1" x14ac:dyDescent="0.2">
      <c r="B178" s="216"/>
      <c r="C178" s="217"/>
      <c r="D178" s="206" t="s">
        <v>191</v>
      </c>
      <c r="E178" s="218" t="s">
        <v>1</v>
      </c>
      <c r="F178" s="219" t="s">
        <v>193</v>
      </c>
      <c r="G178" s="217"/>
      <c r="H178" s="220">
        <v>197</v>
      </c>
      <c r="I178" s="221"/>
      <c r="J178" s="217"/>
      <c r="K178" s="217"/>
      <c r="L178" s="222"/>
      <c r="M178" s="223"/>
      <c r="N178" s="224"/>
      <c r="O178" s="224"/>
      <c r="P178" s="224"/>
      <c r="Q178" s="224"/>
      <c r="R178" s="224"/>
      <c r="S178" s="224"/>
      <c r="T178" s="225"/>
      <c r="AT178" s="226" t="s">
        <v>191</v>
      </c>
      <c r="AU178" s="226" t="s">
        <v>83</v>
      </c>
      <c r="AV178" s="14" t="s">
        <v>189</v>
      </c>
      <c r="AW178" s="14" t="s">
        <v>30</v>
      </c>
      <c r="AX178" s="14" t="s">
        <v>81</v>
      </c>
      <c r="AY178" s="226" t="s">
        <v>181</v>
      </c>
    </row>
    <row r="179" spans="1:65" s="2" customFormat="1" ht="21.75" customHeight="1" x14ac:dyDescent="0.2">
      <c r="A179" s="34"/>
      <c r="B179" s="35"/>
      <c r="C179" s="227" t="s">
        <v>276</v>
      </c>
      <c r="D179" s="227" t="s">
        <v>212</v>
      </c>
      <c r="E179" s="228" t="s">
        <v>533</v>
      </c>
      <c r="F179" s="229" t="s">
        <v>534</v>
      </c>
      <c r="G179" s="230" t="s">
        <v>215</v>
      </c>
      <c r="H179" s="231">
        <v>52.92</v>
      </c>
      <c r="I179" s="232"/>
      <c r="J179" s="233">
        <f>ROUND(I179*H179,2)</f>
        <v>0</v>
      </c>
      <c r="K179" s="229" t="s">
        <v>188</v>
      </c>
      <c r="L179" s="234"/>
      <c r="M179" s="235" t="s">
        <v>1</v>
      </c>
      <c r="N179" s="236" t="s">
        <v>38</v>
      </c>
      <c r="O179" s="71"/>
      <c r="P179" s="200">
        <f>O179*H179</f>
        <v>0</v>
      </c>
      <c r="Q179" s="200">
        <v>1</v>
      </c>
      <c r="R179" s="200">
        <f>Q179*H179</f>
        <v>52.92</v>
      </c>
      <c r="S179" s="200">
        <v>0</v>
      </c>
      <c r="T179" s="201">
        <f>S179*H179</f>
        <v>0</v>
      </c>
      <c r="U179" s="34"/>
      <c r="V179" s="34"/>
      <c r="W179" s="34"/>
      <c r="X179" s="34"/>
      <c r="Y179" s="34"/>
      <c r="Z179" s="34"/>
      <c r="AA179" s="34"/>
      <c r="AB179" s="34"/>
      <c r="AC179" s="34"/>
      <c r="AD179" s="34"/>
      <c r="AE179" s="34"/>
      <c r="AR179" s="202" t="s">
        <v>216</v>
      </c>
      <c r="AT179" s="202" t="s">
        <v>212</v>
      </c>
      <c r="AU179" s="202" t="s">
        <v>83</v>
      </c>
      <c r="AY179" s="17" t="s">
        <v>181</v>
      </c>
      <c r="BE179" s="203">
        <f>IF(N179="základní",J179,0)</f>
        <v>0</v>
      </c>
      <c r="BF179" s="203">
        <f>IF(N179="snížená",J179,0)</f>
        <v>0</v>
      </c>
      <c r="BG179" s="203">
        <f>IF(N179="zákl. přenesená",J179,0)</f>
        <v>0</v>
      </c>
      <c r="BH179" s="203">
        <f>IF(N179="sníž. přenesená",J179,0)</f>
        <v>0</v>
      </c>
      <c r="BI179" s="203">
        <f>IF(N179="nulová",J179,0)</f>
        <v>0</v>
      </c>
      <c r="BJ179" s="17" t="s">
        <v>81</v>
      </c>
      <c r="BK179" s="203">
        <f>ROUND(I179*H179,2)</f>
        <v>0</v>
      </c>
      <c r="BL179" s="17" t="s">
        <v>189</v>
      </c>
      <c r="BM179" s="202" t="s">
        <v>753</v>
      </c>
    </row>
    <row r="180" spans="1:65" s="13" customFormat="1" x14ac:dyDescent="0.2">
      <c r="B180" s="204"/>
      <c r="C180" s="205"/>
      <c r="D180" s="206" t="s">
        <v>191</v>
      </c>
      <c r="E180" s="207" t="s">
        <v>1</v>
      </c>
      <c r="F180" s="208" t="s">
        <v>754</v>
      </c>
      <c r="G180" s="205"/>
      <c r="H180" s="209">
        <v>52.92</v>
      </c>
      <c r="I180" s="210"/>
      <c r="J180" s="205"/>
      <c r="K180" s="205"/>
      <c r="L180" s="211"/>
      <c r="M180" s="212"/>
      <c r="N180" s="213"/>
      <c r="O180" s="213"/>
      <c r="P180" s="213"/>
      <c r="Q180" s="213"/>
      <c r="R180" s="213"/>
      <c r="S180" s="213"/>
      <c r="T180" s="214"/>
      <c r="AT180" s="215" t="s">
        <v>191</v>
      </c>
      <c r="AU180" s="215" t="s">
        <v>83</v>
      </c>
      <c r="AV180" s="13" t="s">
        <v>83</v>
      </c>
      <c r="AW180" s="13" t="s">
        <v>30</v>
      </c>
      <c r="AX180" s="13" t="s">
        <v>73</v>
      </c>
      <c r="AY180" s="215" t="s">
        <v>181</v>
      </c>
    </row>
    <row r="181" spans="1:65" s="14" customFormat="1" x14ac:dyDescent="0.2">
      <c r="B181" s="216"/>
      <c r="C181" s="217"/>
      <c r="D181" s="206" t="s">
        <v>191</v>
      </c>
      <c r="E181" s="218" t="s">
        <v>1</v>
      </c>
      <c r="F181" s="219" t="s">
        <v>193</v>
      </c>
      <c r="G181" s="217"/>
      <c r="H181" s="220">
        <v>52.92</v>
      </c>
      <c r="I181" s="221"/>
      <c r="J181" s="217"/>
      <c r="K181" s="217"/>
      <c r="L181" s="222"/>
      <c r="M181" s="223"/>
      <c r="N181" s="224"/>
      <c r="O181" s="224"/>
      <c r="P181" s="224"/>
      <c r="Q181" s="224"/>
      <c r="R181" s="224"/>
      <c r="S181" s="224"/>
      <c r="T181" s="225"/>
      <c r="AT181" s="226" t="s">
        <v>191</v>
      </c>
      <c r="AU181" s="226" t="s">
        <v>83</v>
      </c>
      <c r="AV181" s="14" t="s">
        <v>189</v>
      </c>
      <c r="AW181" s="14" t="s">
        <v>30</v>
      </c>
      <c r="AX181" s="14" t="s">
        <v>81</v>
      </c>
      <c r="AY181" s="226" t="s">
        <v>181</v>
      </c>
    </row>
    <row r="182" spans="1:65" s="2" customFormat="1" ht="24.2" customHeight="1" x14ac:dyDescent="0.2">
      <c r="A182" s="34"/>
      <c r="B182" s="35"/>
      <c r="C182" s="227" t="s">
        <v>282</v>
      </c>
      <c r="D182" s="227" t="s">
        <v>212</v>
      </c>
      <c r="E182" s="228" t="s">
        <v>436</v>
      </c>
      <c r="F182" s="229" t="s">
        <v>437</v>
      </c>
      <c r="G182" s="230" t="s">
        <v>215</v>
      </c>
      <c r="H182" s="231">
        <v>46.305</v>
      </c>
      <c r="I182" s="232"/>
      <c r="J182" s="233">
        <f>ROUND(I182*H182,2)</f>
        <v>0</v>
      </c>
      <c r="K182" s="229" t="s">
        <v>188</v>
      </c>
      <c r="L182" s="234"/>
      <c r="M182" s="235" t="s">
        <v>1</v>
      </c>
      <c r="N182" s="236" t="s">
        <v>38</v>
      </c>
      <c r="O182" s="71"/>
      <c r="P182" s="200">
        <f>O182*H182</f>
        <v>0</v>
      </c>
      <c r="Q182" s="200">
        <v>1</v>
      </c>
      <c r="R182" s="200">
        <f>Q182*H182</f>
        <v>46.305</v>
      </c>
      <c r="S182" s="200">
        <v>0</v>
      </c>
      <c r="T182" s="201">
        <f>S182*H182</f>
        <v>0</v>
      </c>
      <c r="U182" s="34"/>
      <c r="V182" s="34"/>
      <c r="W182" s="34"/>
      <c r="X182" s="34"/>
      <c r="Y182" s="34"/>
      <c r="Z182" s="34"/>
      <c r="AA182" s="34"/>
      <c r="AB182" s="34"/>
      <c r="AC182" s="34"/>
      <c r="AD182" s="34"/>
      <c r="AE182" s="34"/>
      <c r="AR182" s="202" t="s">
        <v>216</v>
      </c>
      <c r="AT182" s="202" t="s">
        <v>212</v>
      </c>
      <c r="AU182" s="202" t="s">
        <v>83</v>
      </c>
      <c r="AY182" s="17" t="s">
        <v>181</v>
      </c>
      <c r="BE182" s="203">
        <f>IF(N182="základní",J182,0)</f>
        <v>0</v>
      </c>
      <c r="BF182" s="203">
        <f>IF(N182="snížená",J182,0)</f>
        <v>0</v>
      </c>
      <c r="BG182" s="203">
        <f>IF(N182="zákl. přenesená",J182,0)</f>
        <v>0</v>
      </c>
      <c r="BH182" s="203">
        <f>IF(N182="sníž. přenesená",J182,0)</f>
        <v>0</v>
      </c>
      <c r="BI182" s="203">
        <f>IF(N182="nulová",J182,0)</f>
        <v>0</v>
      </c>
      <c r="BJ182" s="17" t="s">
        <v>81</v>
      </c>
      <c r="BK182" s="203">
        <f>ROUND(I182*H182,2)</f>
        <v>0</v>
      </c>
      <c r="BL182" s="17" t="s">
        <v>189</v>
      </c>
      <c r="BM182" s="202" t="s">
        <v>755</v>
      </c>
    </row>
    <row r="183" spans="1:65" s="13" customFormat="1" x14ac:dyDescent="0.2">
      <c r="B183" s="204"/>
      <c r="C183" s="205"/>
      <c r="D183" s="206" t="s">
        <v>191</v>
      </c>
      <c r="E183" s="207" t="s">
        <v>1</v>
      </c>
      <c r="F183" s="208" t="s">
        <v>756</v>
      </c>
      <c r="G183" s="205"/>
      <c r="H183" s="209">
        <v>46.305</v>
      </c>
      <c r="I183" s="210"/>
      <c r="J183" s="205"/>
      <c r="K183" s="205"/>
      <c r="L183" s="211"/>
      <c r="M183" s="212"/>
      <c r="N183" s="213"/>
      <c r="O183" s="213"/>
      <c r="P183" s="213"/>
      <c r="Q183" s="213"/>
      <c r="R183" s="213"/>
      <c r="S183" s="213"/>
      <c r="T183" s="214"/>
      <c r="AT183" s="215" t="s">
        <v>191</v>
      </c>
      <c r="AU183" s="215" t="s">
        <v>83</v>
      </c>
      <c r="AV183" s="13" t="s">
        <v>83</v>
      </c>
      <c r="AW183" s="13" t="s">
        <v>30</v>
      </c>
      <c r="AX183" s="13" t="s">
        <v>73</v>
      </c>
      <c r="AY183" s="215" t="s">
        <v>181</v>
      </c>
    </row>
    <row r="184" spans="1:65" s="14" customFormat="1" x14ac:dyDescent="0.2">
      <c r="B184" s="216"/>
      <c r="C184" s="217"/>
      <c r="D184" s="206" t="s">
        <v>191</v>
      </c>
      <c r="E184" s="218" t="s">
        <v>1</v>
      </c>
      <c r="F184" s="219" t="s">
        <v>193</v>
      </c>
      <c r="G184" s="217"/>
      <c r="H184" s="220">
        <v>46.305</v>
      </c>
      <c r="I184" s="221"/>
      <c r="J184" s="217"/>
      <c r="K184" s="217"/>
      <c r="L184" s="222"/>
      <c r="M184" s="223"/>
      <c r="N184" s="224"/>
      <c r="O184" s="224"/>
      <c r="P184" s="224"/>
      <c r="Q184" s="224"/>
      <c r="R184" s="224"/>
      <c r="S184" s="224"/>
      <c r="T184" s="225"/>
      <c r="AT184" s="226" t="s">
        <v>191</v>
      </c>
      <c r="AU184" s="226" t="s">
        <v>83</v>
      </c>
      <c r="AV184" s="14" t="s">
        <v>189</v>
      </c>
      <c r="AW184" s="14" t="s">
        <v>30</v>
      </c>
      <c r="AX184" s="14" t="s">
        <v>81</v>
      </c>
      <c r="AY184" s="226" t="s">
        <v>181</v>
      </c>
    </row>
    <row r="185" spans="1:65" s="2" customFormat="1" ht="78" customHeight="1" x14ac:dyDescent="0.2">
      <c r="A185" s="34"/>
      <c r="B185" s="35"/>
      <c r="C185" s="191" t="s">
        <v>288</v>
      </c>
      <c r="D185" s="191" t="s">
        <v>184</v>
      </c>
      <c r="E185" s="192" t="s">
        <v>539</v>
      </c>
      <c r="F185" s="193" t="s">
        <v>540</v>
      </c>
      <c r="G185" s="194" t="s">
        <v>187</v>
      </c>
      <c r="H185" s="195">
        <v>189</v>
      </c>
      <c r="I185" s="196"/>
      <c r="J185" s="197">
        <f>ROUND(I185*H185,2)</f>
        <v>0</v>
      </c>
      <c r="K185" s="193" t="s">
        <v>188</v>
      </c>
      <c r="L185" s="39"/>
      <c r="M185" s="198" t="s">
        <v>1</v>
      </c>
      <c r="N185" s="199" t="s">
        <v>38</v>
      </c>
      <c r="O185" s="71"/>
      <c r="P185" s="200">
        <f>O185*H185</f>
        <v>0</v>
      </c>
      <c r="Q185" s="200">
        <v>0</v>
      </c>
      <c r="R185" s="200">
        <f>Q185*H185</f>
        <v>0</v>
      </c>
      <c r="S185" s="200">
        <v>0</v>
      </c>
      <c r="T185" s="201">
        <f>S185*H185</f>
        <v>0</v>
      </c>
      <c r="U185" s="34"/>
      <c r="V185" s="34"/>
      <c r="W185" s="34"/>
      <c r="X185" s="34"/>
      <c r="Y185" s="34"/>
      <c r="Z185" s="34"/>
      <c r="AA185" s="34"/>
      <c r="AB185" s="34"/>
      <c r="AC185" s="34"/>
      <c r="AD185" s="34"/>
      <c r="AE185" s="34"/>
      <c r="AR185" s="202" t="s">
        <v>189</v>
      </c>
      <c r="AT185" s="202" t="s">
        <v>184</v>
      </c>
      <c r="AU185" s="202" t="s">
        <v>83</v>
      </c>
      <c r="AY185" s="17" t="s">
        <v>181</v>
      </c>
      <c r="BE185" s="203">
        <f>IF(N185="základní",J185,0)</f>
        <v>0</v>
      </c>
      <c r="BF185" s="203">
        <f>IF(N185="snížená",J185,0)</f>
        <v>0</v>
      </c>
      <c r="BG185" s="203">
        <f>IF(N185="zákl. přenesená",J185,0)</f>
        <v>0</v>
      </c>
      <c r="BH185" s="203">
        <f>IF(N185="sníž. přenesená",J185,0)</f>
        <v>0</v>
      </c>
      <c r="BI185" s="203">
        <f>IF(N185="nulová",J185,0)</f>
        <v>0</v>
      </c>
      <c r="BJ185" s="17" t="s">
        <v>81</v>
      </c>
      <c r="BK185" s="203">
        <f>ROUND(I185*H185,2)</f>
        <v>0</v>
      </c>
      <c r="BL185" s="17" t="s">
        <v>189</v>
      </c>
      <c r="BM185" s="202" t="s">
        <v>757</v>
      </c>
    </row>
    <row r="186" spans="1:65" s="13" customFormat="1" x14ac:dyDescent="0.2">
      <c r="B186" s="204"/>
      <c r="C186" s="205"/>
      <c r="D186" s="206" t="s">
        <v>191</v>
      </c>
      <c r="E186" s="207" t="s">
        <v>1</v>
      </c>
      <c r="F186" s="208" t="s">
        <v>758</v>
      </c>
      <c r="G186" s="205"/>
      <c r="H186" s="209">
        <v>189</v>
      </c>
      <c r="I186" s="210"/>
      <c r="J186" s="205"/>
      <c r="K186" s="205"/>
      <c r="L186" s="211"/>
      <c r="M186" s="212"/>
      <c r="N186" s="213"/>
      <c r="O186" s="213"/>
      <c r="P186" s="213"/>
      <c r="Q186" s="213"/>
      <c r="R186" s="213"/>
      <c r="S186" s="213"/>
      <c r="T186" s="214"/>
      <c r="AT186" s="215" t="s">
        <v>191</v>
      </c>
      <c r="AU186" s="215" t="s">
        <v>83</v>
      </c>
      <c r="AV186" s="13" t="s">
        <v>83</v>
      </c>
      <c r="AW186" s="13" t="s">
        <v>30</v>
      </c>
      <c r="AX186" s="13" t="s">
        <v>73</v>
      </c>
      <c r="AY186" s="215" t="s">
        <v>181</v>
      </c>
    </row>
    <row r="187" spans="1:65" s="14" customFormat="1" x14ac:dyDescent="0.2">
      <c r="B187" s="216"/>
      <c r="C187" s="217"/>
      <c r="D187" s="206" t="s">
        <v>191</v>
      </c>
      <c r="E187" s="218" t="s">
        <v>1</v>
      </c>
      <c r="F187" s="219" t="s">
        <v>193</v>
      </c>
      <c r="G187" s="217"/>
      <c r="H187" s="220">
        <v>189</v>
      </c>
      <c r="I187" s="221"/>
      <c r="J187" s="217"/>
      <c r="K187" s="217"/>
      <c r="L187" s="222"/>
      <c r="M187" s="223"/>
      <c r="N187" s="224"/>
      <c r="O187" s="224"/>
      <c r="P187" s="224"/>
      <c r="Q187" s="224"/>
      <c r="R187" s="224"/>
      <c r="S187" s="224"/>
      <c r="T187" s="225"/>
      <c r="AT187" s="226" t="s">
        <v>191</v>
      </c>
      <c r="AU187" s="226" t="s">
        <v>83</v>
      </c>
      <c r="AV187" s="14" t="s">
        <v>189</v>
      </c>
      <c r="AW187" s="14" t="s">
        <v>30</v>
      </c>
      <c r="AX187" s="14" t="s">
        <v>81</v>
      </c>
      <c r="AY187" s="226" t="s">
        <v>181</v>
      </c>
    </row>
    <row r="188" spans="1:65" s="2" customFormat="1" ht="21.75" customHeight="1" x14ac:dyDescent="0.2">
      <c r="A188" s="34"/>
      <c r="B188" s="35"/>
      <c r="C188" s="227" t="s">
        <v>292</v>
      </c>
      <c r="D188" s="227" t="s">
        <v>212</v>
      </c>
      <c r="E188" s="228" t="s">
        <v>546</v>
      </c>
      <c r="F188" s="229" t="s">
        <v>547</v>
      </c>
      <c r="G188" s="230" t="s">
        <v>196</v>
      </c>
      <c r="H188" s="231">
        <v>11.5</v>
      </c>
      <c r="I188" s="232"/>
      <c r="J188" s="233">
        <f>ROUND(I188*H188,2)</f>
        <v>0</v>
      </c>
      <c r="K188" s="229" t="s">
        <v>642</v>
      </c>
      <c r="L188" s="234"/>
      <c r="M188" s="235" t="s">
        <v>1</v>
      </c>
      <c r="N188" s="236" t="s">
        <v>38</v>
      </c>
      <c r="O188" s="71"/>
      <c r="P188" s="200">
        <f>O188*H188</f>
        <v>0</v>
      </c>
      <c r="Q188" s="200">
        <v>2.234</v>
      </c>
      <c r="R188" s="200">
        <f>Q188*H188</f>
        <v>25.690999999999999</v>
      </c>
      <c r="S188" s="200">
        <v>0</v>
      </c>
      <c r="T188" s="201">
        <f>S188*H188</f>
        <v>0</v>
      </c>
      <c r="U188" s="34"/>
      <c r="V188" s="34"/>
      <c r="W188" s="34"/>
      <c r="X188" s="34"/>
      <c r="Y188" s="34"/>
      <c r="Z188" s="34"/>
      <c r="AA188" s="34"/>
      <c r="AB188" s="34"/>
      <c r="AC188" s="34"/>
      <c r="AD188" s="34"/>
      <c r="AE188" s="34"/>
      <c r="AR188" s="202" t="s">
        <v>216</v>
      </c>
      <c r="AT188" s="202" t="s">
        <v>212</v>
      </c>
      <c r="AU188" s="202" t="s">
        <v>83</v>
      </c>
      <c r="AY188" s="17" t="s">
        <v>181</v>
      </c>
      <c r="BE188" s="203">
        <f>IF(N188="základní",J188,0)</f>
        <v>0</v>
      </c>
      <c r="BF188" s="203">
        <f>IF(N188="snížená",J188,0)</f>
        <v>0</v>
      </c>
      <c r="BG188" s="203">
        <f>IF(N188="zákl. přenesená",J188,0)</f>
        <v>0</v>
      </c>
      <c r="BH188" s="203">
        <f>IF(N188="sníž. přenesená",J188,0)</f>
        <v>0</v>
      </c>
      <c r="BI188" s="203">
        <f>IF(N188="nulová",J188,0)</f>
        <v>0</v>
      </c>
      <c r="BJ188" s="17" t="s">
        <v>81</v>
      </c>
      <c r="BK188" s="203">
        <f>ROUND(I188*H188,2)</f>
        <v>0</v>
      </c>
      <c r="BL188" s="17" t="s">
        <v>189</v>
      </c>
      <c r="BM188" s="202" t="s">
        <v>759</v>
      </c>
    </row>
    <row r="189" spans="1:65" s="13" customFormat="1" x14ac:dyDescent="0.2">
      <c r="B189" s="204"/>
      <c r="C189" s="205"/>
      <c r="D189" s="206" t="s">
        <v>191</v>
      </c>
      <c r="E189" s="207" t="s">
        <v>1</v>
      </c>
      <c r="F189" s="208" t="s">
        <v>760</v>
      </c>
      <c r="G189" s="205"/>
      <c r="H189" s="209">
        <v>11.5</v>
      </c>
      <c r="I189" s="210"/>
      <c r="J189" s="205"/>
      <c r="K189" s="205"/>
      <c r="L189" s="211"/>
      <c r="M189" s="212"/>
      <c r="N189" s="213"/>
      <c r="O189" s="213"/>
      <c r="P189" s="213"/>
      <c r="Q189" s="213"/>
      <c r="R189" s="213"/>
      <c r="S189" s="213"/>
      <c r="T189" s="214"/>
      <c r="AT189" s="215" t="s">
        <v>191</v>
      </c>
      <c r="AU189" s="215" t="s">
        <v>83</v>
      </c>
      <c r="AV189" s="13" t="s">
        <v>83</v>
      </c>
      <c r="AW189" s="13" t="s">
        <v>30</v>
      </c>
      <c r="AX189" s="13" t="s">
        <v>73</v>
      </c>
      <c r="AY189" s="215" t="s">
        <v>181</v>
      </c>
    </row>
    <row r="190" spans="1:65" s="14" customFormat="1" x14ac:dyDescent="0.2">
      <c r="B190" s="216"/>
      <c r="C190" s="217"/>
      <c r="D190" s="206" t="s">
        <v>191</v>
      </c>
      <c r="E190" s="218" t="s">
        <v>1</v>
      </c>
      <c r="F190" s="219" t="s">
        <v>193</v>
      </c>
      <c r="G190" s="217"/>
      <c r="H190" s="220">
        <v>11.5</v>
      </c>
      <c r="I190" s="221"/>
      <c r="J190" s="217"/>
      <c r="K190" s="217"/>
      <c r="L190" s="222"/>
      <c r="M190" s="223"/>
      <c r="N190" s="224"/>
      <c r="O190" s="224"/>
      <c r="P190" s="224"/>
      <c r="Q190" s="224"/>
      <c r="R190" s="224"/>
      <c r="S190" s="224"/>
      <c r="T190" s="225"/>
      <c r="AT190" s="226" t="s">
        <v>191</v>
      </c>
      <c r="AU190" s="226" t="s">
        <v>83</v>
      </c>
      <c r="AV190" s="14" t="s">
        <v>189</v>
      </c>
      <c r="AW190" s="14" t="s">
        <v>30</v>
      </c>
      <c r="AX190" s="14" t="s">
        <v>81</v>
      </c>
      <c r="AY190" s="226" t="s">
        <v>181</v>
      </c>
    </row>
    <row r="191" spans="1:65" s="2" customFormat="1" ht="49.15" customHeight="1" x14ac:dyDescent="0.2">
      <c r="A191" s="34"/>
      <c r="B191" s="35"/>
      <c r="C191" s="191" t="s">
        <v>7</v>
      </c>
      <c r="D191" s="191" t="s">
        <v>184</v>
      </c>
      <c r="E191" s="192" t="s">
        <v>761</v>
      </c>
      <c r="F191" s="193" t="s">
        <v>762</v>
      </c>
      <c r="G191" s="194" t="s">
        <v>187</v>
      </c>
      <c r="H191" s="195">
        <v>5.2</v>
      </c>
      <c r="I191" s="196"/>
      <c r="J191" s="197">
        <f>ROUND(I191*H191,2)</f>
        <v>0</v>
      </c>
      <c r="K191" s="193" t="s">
        <v>188</v>
      </c>
      <c r="L191" s="39"/>
      <c r="M191" s="198" t="s">
        <v>1</v>
      </c>
      <c r="N191" s="199" t="s">
        <v>38</v>
      </c>
      <c r="O191" s="71"/>
      <c r="P191" s="200">
        <f>O191*H191</f>
        <v>0</v>
      </c>
      <c r="Q191" s="200">
        <v>0</v>
      </c>
      <c r="R191" s="200">
        <f>Q191*H191</f>
        <v>0</v>
      </c>
      <c r="S191" s="200">
        <v>0</v>
      </c>
      <c r="T191" s="201">
        <f>S191*H191</f>
        <v>0</v>
      </c>
      <c r="U191" s="34"/>
      <c r="V191" s="34"/>
      <c r="W191" s="34"/>
      <c r="X191" s="34"/>
      <c r="Y191" s="34"/>
      <c r="Z191" s="34"/>
      <c r="AA191" s="34"/>
      <c r="AB191" s="34"/>
      <c r="AC191" s="34"/>
      <c r="AD191" s="34"/>
      <c r="AE191" s="34"/>
      <c r="AR191" s="202" t="s">
        <v>189</v>
      </c>
      <c r="AT191" s="202" t="s">
        <v>184</v>
      </c>
      <c r="AU191" s="202" t="s">
        <v>83</v>
      </c>
      <c r="AY191" s="17" t="s">
        <v>181</v>
      </c>
      <c r="BE191" s="203">
        <f>IF(N191="základní",J191,0)</f>
        <v>0</v>
      </c>
      <c r="BF191" s="203">
        <f>IF(N191="snížená",J191,0)</f>
        <v>0</v>
      </c>
      <c r="BG191" s="203">
        <f>IF(N191="zákl. přenesená",J191,0)</f>
        <v>0</v>
      </c>
      <c r="BH191" s="203">
        <f>IF(N191="sníž. přenesená",J191,0)</f>
        <v>0</v>
      </c>
      <c r="BI191" s="203">
        <f>IF(N191="nulová",J191,0)</f>
        <v>0</v>
      </c>
      <c r="BJ191" s="17" t="s">
        <v>81</v>
      </c>
      <c r="BK191" s="203">
        <f>ROUND(I191*H191,2)</f>
        <v>0</v>
      </c>
      <c r="BL191" s="17" t="s">
        <v>189</v>
      </c>
      <c r="BM191" s="202" t="s">
        <v>763</v>
      </c>
    </row>
    <row r="192" spans="1:65" s="13" customFormat="1" x14ac:dyDescent="0.2">
      <c r="B192" s="204"/>
      <c r="C192" s="205"/>
      <c r="D192" s="206" t="s">
        <v>191</v>
      </c>
      <c r="E192" s="207" t="s">
        <v>1</v>
      </c>
      <c r="F192" s="208" t="s">
        <v>764</v>
      </c>
      <c r="G192" s="205"/>
      <c r="H192" s="209">
        <v>5.2</v>
      </c>
      <c r="I192" s="210"/>
      <c r="J192" s="205"/>
      <c r="K192" s="205"/>
      <c r="L192" s="211"/>
      <c r="M192" s="212"/>
      <c r="N192" s="213"/>
      <c r="O192" s="213"/>
      <c r="P192" s="213"/>
      <c r="Q192" s="213"/>
      <c r="R192" s="213"/>
      <c r="S192" s="213"/>
      <c r="T192" s="214"/>
      <c r="AT192" s="215" t="s">
        <v>191</v>
      </c>
      <c r="AU192" s="215" t="s">
        <v>83</v>
      </c>
      <c r="AV192" s="13" t="s">
        <v>83</v>
      </c>
      <c r="AW192" s="13" t="s">
        <v>30</v>
      </c>
      <c r="AX192" s="13" t="s">
        <v>73</v>
      </c>
      <c r="AY192" s="215" t="s">
        <v>181</v>
      </c>
    </row>
    <row r="193" spans="1:65" s="14" customFormat="1" x14ac:dyDescent="0.2">
      <c r="B193" s="216"/>
      <c r="C193" s="217"/>
      <c r="D193" s="206" t="s">
        <v>191</v>
      </c>
      <c r="E193" s="218" t="s">
        <v>1</v>
      </c>
      <c r="F193" s="219" t="s">
        <v>193</v>
      </c>
      <c r="G193" s="217"/>
      <c r="H193" s="220">
        <v>5.2</v>
      </c>
      <c r="I193" s="221"/>
      <c r="J193" s="217"/>
      <c r="K193" s="217"/>
      <c r="L193" s="222"/>
      <c r="M193" s="223"/>
      <c r="N193" s="224"/>
      <c r="O193" s="224"/>
      <c r="P193" s="224"/>
      <c r="Q193" s="224"/>
      <c r="R193" s="224"/>
      <c r="S193" s="224"/>
      <c r="T193" s="225"/>
      <c r="AT193" s="226" t="s">
        <v>191</v>
      </c>
      <c r="AU193" s="226" t="s">
        <v>83</v>
      </c>
      <c r="AV193" s="14" t="s">
        <v>189</v>
      </c>
      <c r="AW193" s="14" t="s">
        <v>30</v>
      </c>
      <c r="AX193" s="14" t="s">
        <v>81</v>
      </c>
      <c r="AY193" s="226" t="s">
        <v>181</v>
      </c>
    </row>
    <row r="194" spans="1:65" s="2" customFormat="1" ht="49.15" customHeight="1" x14ac:dyDescent="0.2">
      <c r="A194" s="34"/>
      <c r="B194" s="35"/>
      <c r="C194" s="191" t="s">
        <v>299</v>
      </c>
      <c r="D194" s="191" t="s">
        <v>184</v>
      </c>
      <c r="E194" s="192" t="s">
        <v>765</v>
      </c>
      <c r="F194" s="193" t="s">
        <v>766</v>
      </c>
      <c r="G194" s="194" t="s">
        <v>222</v>
      </c>
      <c r="H194" s="195">
        <v>16</v>
      </c>
      <c r="I194" s="196"/>
      <c r="J194" s="197">
        <f>ROUND(I194*H194,2)</f>
        <v>0</v>
      </c>
      <c r="K194" s="193" t="s">
        <v>188</v>
      </c>
      <c r="L194" s="39"/>
      <c r="M194" s="198" t="s">
        <v>1</v>
      </c>
      <c r="N194" s="199" t="s">
        <v>38</v>
      </c>
      <c r="O194" s="71"/>
      <c r="P194" s="200">
        <f>O194*H194</f>
        <v>0</v>
      </c>
      <c r="Q194" s="200">
        <v>0</v>
      </c>
      <c r="R194" s="200">
        <f>Q194*H194</f>
        <v>0</v>
      </c>
      <c r="S194" s="200">
        <v>0</v>
      </c>
      <c r="T194" s="201">
        <f>S194*H194</f>
        <v>0</v>
      </c>
      <c r="U194" s="34"/>
      <c r="V194" s="34"/>
      <c r="W194" s="34"/>
      <c r="X194" s="34"/>
      <c r="Y194" s="34"/>
      <c r="Z194" s="34"/>
      <c r="AA194" s="34"/>
      <c r="AB194" s="34"/>
      <c r="AC194" s="34"/>
      <c r="AD194" s="34"/>
      <c r="AE194" s="34"/>
      <c r="AR194" s="202" t="s">
        <v>189</v>
      </c>
      <c r="AT194" s="202" t="s">
        <v>184</v>
      </c>
      <c r="AU194" s="202" t="s">
        <v>83</v>
      </c>
      <c r="AY194" s="17" t="s">
        <v>181</v>
      </c>
      <c r="BE194" s="203">
        <f>IF(N194="základní",J194,0)</f>
        <v>0</v>
      </c>
      <c r="BF194" s="203">
        <f>IF(N194="snížená",J194,0)</f>
        <v>0</v>
      </c>
      <c r="BG194" s="203">
        <f>IF(N194="zákl. přenesená",J194,0)</f>
        <v>0</v>
      </c>
      <c r="BH194" s="203">
        <f>IF(N194="sníž. přenesená",J194,0)</f>
        <v>0</v>
      </c>
      <c r="BI194" s="203">
        <f>IF(N194="nulová",J194,0)</f>
        <v>0</v>
      </c>
      <c r="BJ194" s="17" t="s">
        <v>81</v>
      </c>
      <c r="BK194" s="203">
        <f>ROUND(I194*H194,2)</f>
        <v>0</v>
      </c>
      <c r="BL194" s="17" t="s">
        <v>189</v>
      </c>
      <c r="BM194" s="202" t="s">
        <v>767</v>
      </c>
    </row>
    <row r="195" spans="1:65" s="13" customFormat="1" x14ac:dyDescent="0.2">
      <c r="B195" s="204"/>
      <c r="C195" s="205"/>
      <c r="D195" s="206" t="s">
        <v>191</v>
      </c>
      <c r="E195" s="207" t="s">
        <v>1</v>
      </c>
      <c r="F195" s="208" t="s">
        <v>269</v>
      </c>
      <c r="G195" s="205"/>
      <c r="H195" s="209">
        <v>16</v>
      </c>
      <c r="I195" s="210"/>
      <c r="J195" s="205"/>
      <c r="K195" s="205"/>
      <c r="L195" s="211"/>
      <c r="M195" s="212"/>
      <c r="N195" s="213"/>
      <c r="O195" s="213"/>
      <c r="P195" s="213"/>
      <c r="Q195" s="213"/>
      <c r="R195" s="213"/>
      <c r="S195" s="213"/>
      <c r="T195" s="214"/>
      <c r="AT195" s="215" t="s">
        <v>191</v>
      </c>
      <c r="AU195" s="215" t="s">
        <v>83</v>
      </c>
      <c r="AV195" s="13" t="s">
        <v>83</v>
      </c>
      <c r="AW195" s="13" t="s">
        <v>30</v>
      </c>
      <c r="AX195" s="13" t="s">
        <v>73</v>
      </c>
      <c r="AY195" s="215" t="s">
        <v>181</v>
      </c>
    </row>
    <row r="196" spans="1:65" s="14" customFormat="1" x14ac:dyDescent="0.2">
      <c r="B196" s="216"/>
      <c r="C196" s="217"/>
      <c r="D196" s="206" t="s">
        <v>191</v>
      </c>
      <c r="E196" s="218" t="s">
        <v>1</v>
      </c>
      <c r="F196" s="219" t="s">
        <v>193</v>
      </c>
      <c r="G196" s="217"/>
      <c r="H196" s="220">
        <v>16</v>
      </c>
      <c r="I196" s="221"/>
      <c r="J196" s="217"/>
      <c r="K196" s="217"/>
      <c r="L196" s="222"/>
      <c r="M196" s="223"/>
      <c r="N196" s="224"/>
      <c r="O196" s="224"/>
      <c r="P196" s="224"/>
      <c r="Q196" s="224"/>
      <c r="R196" s="224"/>
      <c r="S196" s="224"/>
      <c r="T196" s="225"/>
      <c r="AT196" s="226" t="s">
        <v>191</v>
      </c>
      <c r="AU196" s="226" t="s">
        <v>83</v>
      </c>
      <c r="AV196" s="14" t="s">
        <v>189</v>
      </c>
      <c r="AW196" s="14" t="s">
        <v>30</v>
      </c>
      <c r="AX196" s="14" t="s">
        <v>81</v>
      </c>
      <c r="AY196" s="226" t="s">
        <v>181</v>
      </c>
    </row>
    <row r="197" spans="1:65" s="2" customFormat="1" ht="55.5" customHeight="1" x14ac:dyDescent="0.2">
      <c r="A197" s="34"/>
      <c r="B197" s="35"/>
      <c r="C197" s="191" t="s">
        <v>305</v>
      </c>
      <c r="D197" s="191" t="s">
        <v>184</v>
      </c>
      <c r="E197" s="192" t="s">
        <v>768</v>
      </c>
      <c r="F197" s="193" t="s">
        <v>769</v>
      </c>
      <c r="G197" s="194" t="s">
        <v>187</v>
      </c>
      <c r="H197" s="195">
        <v>5.2</v>
      </c>
      <c r="I197" s="196"/>
      <c r="J197" s="197">
        <f>ROUND(I197*H197,2)</f>
        <v>0</v>
      </c>
      <c r="K197" s="193" t="s">
        <v>188</v>
      </c>
      <c r="L197" s="39"/>
      <c r="M197" s="198" t="s">
        <v>1</v>
      </c>
      <c r="N197" s="199" t="s">
        <v>38</v>
      </c>
      <c r="O197" s="71"/>
      <c r="P197" s="200">
        <f>O197*H197</f>
        <v>0</v>
      </c>
      <c r="Q197" s="200">
        <v>0</v>
      </c>
      <c r="R197" s="200">
        <f>Q197*H197</f>
        <v>0</v>
      </c>
      <c r="S197" s="200">
        <v>0</v>
      </c>
      <c r="T197" s="201">
        <f>S197*H197</f>
        <v>0</v>
      </c>
      <c r="U197" s="34"/>
      <c r="V197" s="34"/>
      <c r="W197" s="34"/>
      <c r="X197" s="34"/>
      <c r="Y197" s="34"/>
      <c r="Z197" s="34"/>
      <c r="AA197" s="34"/>
      <c r="AB197" s="34"/>
      <c r="AC197" s="34"/>
      <c r="AD197" s="34"/>
      <c r="AE197" s="34"/>
      <c r="AR197" s="202" t="s">
        <v>189</v>
      </c>
      <c r="AT197" s="202" t="s">
        <v>184</v>
      </c>
      <c r="AU197" s="202" t="s">
        <v>83</v>
      </c>
      <c r="AY197" s="17" t="s">
        <v>181</v>
      </c>
      <c r="BE197" s="203">
        <f>IF(N197="základní",J197,0)</f>
        <v>0</v>
      </c>
      <c r="BF197" s="203">
        <f>IF(N197="snížená",J197,0)</f>
        <v>0</v>
      </c>
      <c r="BG197" s="203">
        <f>IF(N197="zákl. přenesená",J197,0)</f>
        <v>0</v>
      </c>
      <c r="BH197" s="203">
        <f>IF(N197="sníž. přenesená",J197,0)</f>
        <v>0</v>
      </c>
      <c r="BI197" s="203">
        <f>IF(N197="nulová",J197,0)</f>
        <v>0</v>
      </c>
      <c r="BJ197" s="17" t="s">
        <v>81</v>
      </c>
      <c r="BK197" s="203">
        <f>ROUND(I197*H197,2)</f>
        <v>0</v>
      </c>
      <c r="BL197" s="17" t="s">
        <v>189</v>
      </c>
      <c r="BM197" s="202" t="s">
        <v>770</v>
      </c>
    </row>
    <row r="198" spans="1:65" s="13" customFormat="1" x14ac:dyDescent="0.2">
      <c r="B198" s="204"/>
      <c r="C198" s="205"/>
      <c r="D198" s="206" t="s">
        <v>191</v>
      </c>
      <c r="E198" s="207" t="s">
        <v>1</v>
      </c>
      <c r="F198" s="208" t="s">
        <v>764</v>
      </c>
      <c r="G198" s="205"/>
      <c r="H198" s="209">
        <v>5.2</v>
      </c>
      <c r="I198" s="210"/>
      <c r="J198" s="205"/>
      <c r="K198" s="205"/>
      <c r="L198" s="211"/>
      <c r="M198" s="212"/>
      <c r="N198" s="213"/>
      <c r="O198" s="213"/>
      <c r="P198" s="213"/>
      <c r="Q198" s="213"/>
      <c r="R198" s="213"/>
      <c r="S198" s="213"/>
      <c r="T198" s="214"/>
      <c r="AT198" s="215" t="s">
        <v>191</v>
      </c>
      <c r="AU198" s="215" t="s">
        <v>83</v>
      </c>
      <c r="AV198" s="13" t="s">
        <v>83</v>
      </c>
      <c r="AW198" s="13" t="s">
        <v>30</v>
      </c>
      <c r="AX198" s="13" t="s">
        <v>73</v>
      </c>
      <c r="AY198" s="215" t="s">
        <v>181</v>
      </c>
    </row>
    <row r="199" spans="1:65" s="14" customFormat="1" x14ac:dyDescent="0.2">
      <c r="B199" s="216"/>
      <c r="C199" s="217"/>
      <c r="D199" s="206" t="s">
        <v>191</v>
      </c>
      <c r="E199" s="218" t="s">
        <v>1</v>
      </c>
      <c r="F199" s="219" t="s">
        <v>193</v>
      </c>
      <c r="G199" s="217"/>
      <c r="H199" s="220">
        <v>5.2</v>
      </c>
      <c r="I199" s="221"/>
      <c r="J199" s="217"/>
      <c r="K199" s="217"/>
      <c r="L199" s="222"/>
      <c r="M199" s="223"/>
      <c r="N199" s="224"/>
      <c r="O199" s="224"/>
      <c r="P199" s="224"/>
      <c r="Q199" s="224"/>
      <c r="R199" s="224"/>
      <c r="S199" s="224"/>
      <c r="T199" s="225"/>
      <c r="AT199" s="226" t="s">
        <v>191</v>
      </c>
      <c r="AU199" s="226" t="s">
        <v>83</v>
      </c>
      <c r="AV199" s="14" t="s">
        <v>189</v>
      </c>
      <c r="AW199" s="14" t="s">
        <v>30</v>
      </c>
      <c r="AX199" s="14" t="s">
        <v>81</v>
      </c>
      <c r="AY199" s="226" t="s">
        <v>181</v>
      </c>
    </row>
    <row r="200" spans="1:65" s="2" customFormat="1" ht="55.5" customHeight="1" x14ac:dyDescent="0.2">
      <c r="A200" s="34"/>
      <c r="B200" s="35"/>
      <c r="C200" s="191" t="s">
        <v>316</v>
      </c>
      <c r="D200" s="191" t="s">
        <v>184</v>
      </c>
      <c r="E200" s="192" t="s">
        <v>361</v>
      </c>
      <c r="F200" s="193" t="s">
        <v>362</v>
      </c>
      <c r="G200" s="194" t="s">
        <v>222</v>
      </c>
      <c r="H200" s="195">
        <v>16</v>
      </c>
      <c r="I200" s="196"/>
      <c r="J200" s="197">
        <f>ROUND(I200*H200,2)</f>
        <v>0</v>
      </c>
      <c r="K200" s="193" t="s">
        <v>188</v>
      </c>
      <c r="L200" s="39"/>
      <c r="M200" s="198" t="s">
        <v>1</v>
      </c>
      <c r="N200" s="199" t="s">
        <v>38</v>
      </c>
      <c r="O200" s="71"/>
      <c r="P200" s="200">
        <f>O200*H200</f>
        <v>0</v>
      </c>
      <c r="Q200" s="200">
        <v>0</v>
      </c>
      <c r="R200" s="200">
        <f>Q200*H200</f>
        <v>0</v>
      </c>
      <c r="S200" s="200">
        <v>0</v>
      </c>
      <c r="T200" s="201">
        <f>S200*H200</f>
        <v>0</v>
      </c>
      <c r="U200" s="34"/>
      <c r="V200" s="34"/>
      <c r="W200" s="34"/>
      <c r="X200" s="34"/>
      <c r="Y200" s="34"/>
      <c r="Z200" s="34"/>
      <c r="AA200" s="34"/>
      <c r="AB200" s="34"/>
      <c r="AC200" s="34"/>
      <c r="AD200" s="34"/>
      <c r="AE200" s="34"/>
      <c r="AR200" s="202" t="s">
        <v>189</v>
      </c>
      <c r="AT200" s="202" t="s">
        <v>184</v>
      </c>
      <c r="AU200" s="202" t="s">
        <v>83</v>
      </c>
      <c r="AY200" s="17" t="s">
        <v>181</v>
      </c>
      <c r="BE200" s="203">
        <f>IF(N200="základní",J200,0)</f>
        <v>0</v>
      </c>
      <c r="BF200" s="203">
        <f>IF(N200="snížená",J200,0)</f>
        <v>0</v>
      </c>
      <c r="BG200" s="203">
        <f>IF(N200="zákl. přenesená",J200,0)</f>
        <v>0</v>
      </c>
      <c r="BH200" s="203">
        <f>IF(N200="sníž. přenesená",J200,0)</f>
        <v>0</v>
      </c>
      <c r="BI200" s="203">
        <f>IF(N200="nulová",J200,0)</f>
        <v>0</v>
      </c>
      <c r="BJ200" s="17" t="s">
        <v>81</v>
      </c>
      <c r="BK200" s="203">
        <f>ROUND(I200*H200,2)</f>
        <v>0</v>
      </c>
      <c r="BL200" s="17" t="s">
        <v>189</v>
      </c>
      <c r="BM200" s="202" t="s">
        <v>771</v>
      </c>
    </row>
    <row r="201" spans="1:65" s="13" customFormat="1" x14ac:dyDescent="0.2">
      <c r="B201" s="204"/>
      <c r="C201" s="205"/>
      <c r="D201" s="206" t="s">
        <v>191</v>
      </c>
      <c r="E201" s="207" t="s">
        <v>1</v>
      </c>
      <c r="F201" s="208" t="s">
        <v>269</v>
      </c>
      <c r="G201" s="205"/>
      <c r="H201" s="209">
        <v>16</v>
      </c>
      <c r="I201" s="210"/>
      <c r="J201" s="205"/>
      <c r="K201" s="205"/>
      <c r="L201" s="211"/>
      <c r="M201" s="212"/>
      <c r="N201" s="213"/>
      <c r="O201" s="213"/>
      <c r="P201" s="213"/>
      <c r="Q201" s="213"/>
      <c r="R201" s="213"/>
      <c r="S201" s="213"/>
      <c r="T201" s="214"/>
      <c r="AT201" s="215" t="s">
        <v>191</v>
      </c>
      <c r="AU201" s="215" t="s">
        <v>83</v>
      </c>
      <c r="AV201" s="13" t="s">
        <v>83</v>
      </c>
      <c r="AW201" s="13" t="s">
        <v>30</v>
      </c>
      <c r="AX201" s="13" t="s">
        <v>73</v>
      </c>
      <c r="AY201" s="215" t="s">
        <v>181</v>
      </c>
    </row>
    <row r="202" spans="1:65" s="14" customFormat="1" x14ac:dyDescent="0.2">
      <c r="B202" s="216"/>
      <c r="C202" s="217"/>
      <c r="D202" s="206" t="s">
        <v>191</v>
      </c>
      <c r="E202" s="218" t="s">
        <v>1</v>
      </c>
      <c r="F202" s="219" t="s">
        <v>193</v>
      </c>
      <c r="G202" s="217"/>
      <c r="H202" s="220">
        <v>16</v>
      </c>
      <c r="I202" s="221"/>
      <c r="J202" s="217"/>
      <c r="K202" s="217"/>
      <c r="L202" s="222"/>
      <c r="M202" s="223"/>
      <c r="N202" s="224"/>
      <c r="O202" s="224"/>
      <c r="P202" s="224"/>
      <c r="Q202" s="224"/>
      <c r="R202" s="224"/>
      <c r="S202" s="224"/>
      <c r="T202" s="225"/>
      <c r="AT202" s="226" t="s">
        <v>191</v>
      </c>
      <c r="AU202" s="226" t="s">
        <v>83</v>
      </c>
      <c r="AV202" s="14" t="s">
        <v>189</v>
      </c>
      <c r="AW202" s="14" t="s">
        <v>30</v>
      </c>
      <c r="AX202" s="14" t="s">
        <v>81</v>
      </c>
      <c r="AY202" s="226" t="s">
        <v>181</v>
      </c>
    </row>
    <row r="203" spans="1:65" s="12" customFormat="1" ht="25.9" customHeight="1" x14ac:dyDescent="0.2">
      <c r="B203" s="175"/>
      <c r="C203" s="176"/>
      <c r="D203" s="177" t="s">
        <v>72</v>
      </c>
      <c r="E203" s="178" t="s">
        <v>450</v>
      </c>
      <c r="F203" s="178" t="s">
        <v>451</v>
      </c>
      <c r="G203" s="176"/>
      <c r="H203" s="176"/>
      <c r="I203" s="179"/>
      <c r="J203" s="180">
        <f>BK203</f>
        <v>0</v>
      </c>
      <c r="K203" s="176"/>
      <c r="L203" s="181"/>
      <c r="M203" s="182"/>
      <c r="N203" s="183"/>
      <c r="O203" s="183"/>
      <c r="P203" s="184">
        <f>SUM(P204:P237)</f>
        <v>0</v>
      </c>
      <c r="Q203" s="183"/>
      <c r="R203" s="184">
        <f>SUM(R204:R237)</f>
        <v>0.22175999999999998</v>
      </c>
      <c r="S203" s="183"/>
      <c r="T203" s="185">
        <f>SUM(T204:T237)</f>
        <v>0</v>
      </c>
      <c r="AR203" s="186" t="s">
        <v>189</v>
      </c>
      <c r="AT203" s="187" t="s">
        <v>72</v>
      </c>
      <c r="AU203" s="187" t="s">
        <v>73</v>
      </c>
      <c r="AY203" s="186" t="s">
        <v>181</v>
      </c>
      <c r="BK203" s="188">
        <f>SUM(BK204:BK237)</f>
        <v>0</v>
      </c>
    </row>
    <row r="204" spans="1:65" s="2" customFormat="1" ht="16.5" customHeight="1" x14ac:dyDescent="0.2">
      <c r="A204" s="34"/>
      <c r="B204" s="35"/>
      <c r="C204" s="227" t="s">
        <v>327</v>
      </c>
      <c r="D204" s="227" t="s">
        <v>212</v>
      </c>
      <c r="E204" s="228" t="s">
        <v>772</v>
      </c>
      <c r="F204" s="229" t="s">
        <v>773</v>
      </c>
      <c r="G204" s="230" t="s">
        <v>774</v>
      </c>
      <c r="H204" s="231">
        <v>8.4</v>
      </c>
      <c r="I204" s="232"/>
      <c r="J204" s="233">
        <f>ROUND(I204*H204,2)</f>
        <v>0</v>
      </c>
      <c r="K204" s="229" t="s">
        <v>188</v>
      </c>
      <c r="L204" s="234"/>
      <c r="M204" s="235" t="s">
        <v>1</v>
      </c>
      <c r="N204" s="236" t="s">
        <v>38</v>
      </c>
      <c r="O204" s="71"/>
      <c r="P204" s="200">
        <f>O204*H204</f>
        <v>0</v>
      </c>
      <c r="Q204" s="200">
        <v>0</v>
      </c>
      <c r="R204" s="200">
        <f>Q204*H204</f>
        <v>0</v>
      </c>
      <c r="S204" s="200">
        <v>0</v>
      </c>
      <c r="T204" s="201">
        <f>S204*H204</f>
        <v>0</v>
      </c>
      <c r="U204" s="34"/>
      <c r="V204" s="34"/>
      <c r="W204" s="34"/>
      <c r="X204" s="34"/>
      <c r="Y204" s="34"/>
      <c r="Z204" s="34"/>
      <c r="AA204" s="34"/>
      <c r="AB204" s="34"/>
      <c r="AC204" s="34"/>
      <c r="AD204" s="34"/>
      <c r="AE204" s="34"/>
      <c r="AR204" s="202" t="s">
        <v>455</v>
      </c>
      <c r="AT204" s="202" t="s">
        <v>212</v>
      </c>
      <c r="AU204" s="202" t="s">
        <v>81</v>
      </c>
      <c r="AY204" s="17" t="s">
        <v>181</v>
      </c>
      <c r="BE204" s="203">
        <f>IF(N204="základní",J204,0)</f>
        <v>0</v>
      </c>
      <c r="BF204" s="203">
        <f>IF(N204="snížená",J204,0)</f>
        <v>0</v>
      </c>
      <c r="BG204" s="203">
        <f>IF(N204="zákl. přenesená",J204,0)</f>
        <v>0</v>
      </c>
      <c r="BH204" s="203">
        <f>IF(N204="sníž. přenesená",J204,0)</f>
        <v>0</v>
      </c>
      <c r="BI204" s="203">
        <f>IF(N204="nulová",J204,0)</f>
        <v>0</v>
      </c>
      <c r="BJ204" s="17" t="s">
        <v>81</v>
      </c>
      <c r="BK204" s="203">
        <f>ROUND(I204*H204,2)</f>
        <v>0</v>
      </c>
      <c r="BL204" s="17" t="s">
        <v>455</v>
      </c>
      <c r="BM204" s="202" t="s">
        <v>775</v>
      </c>
    </row>
    <row r="205" spans="1:65" s="13" customFormat="1" x14ac:dyDescent="0.2">
      <c r="B205" s="204"/>
      <c r="C205" s="205"/>
      <c r="D205" s="206" t="s">
        <v>191</v>
      </c>
      <c r="E205" s="207" t="s">
        <v>1</v>
      </c>
      <c r="F205" s="208" t="s">
        <v>776</v>
      </c>
      <c r="G205" s="205"/>
      <c r="H205" s="209">
        <v>8.4</v>
      </c>
      <c r="I205" s="210"/>
      <c r="J205" s="205"/>
      <c r="K205" s="205"/>
      <c r="L205" s="211"/>
      <c r="M205" s="212"/>
      <c r="N205" s="213"/>
      <c r="O205" s="213"/>
      <c r="P205" s="213"/>
      <c r="Q205" s="213"/>
      <c r="R205" s="213"/>
      <c r="S205" s="213"/>
      <c r="T205" s="214"/>
      <c r="AT205" s="215" t="s">
        <v>191</v>
      </c>
      <c r="AU205" s="215" t="s">
        <v>81</v>
      </c>
      <c r="AV205" s="13" t="s">
        <v>83</v>
      </c>
      <c r="AW205" s="13" t="s">
        <v>30</v>
      </c>
      <c r="AX205" s="13" t="s">
        <v>73</v>
      </c>
      <c r="AY205" s="215" t="s">
        <v>181</v>
      </c>
    </row>
    <row r="206" spans="1:65" s="14" customFormat="1" x14ac:dyDescent="0.2">
      <c r="B206" s="216"/>
      <c r="C206" s="217"/>
      <c r="D206" s="206" t="s">
        <v>191</v>
      </c>
      <c r="E206" s="218" t="s">
        <v>1</v>
      </c>
      <c r="F206" s="219" t="s">
        <v>193</v>
      </c>
      <c r="G206" s="217"/>
      <c r="H206" s="220">
        <v>8.4</v>
      </c>
      <c r="I206" s="221"/>
      <c r="J206" s="217"/>
      <c r="K206" s="217"/>
      <c r="L206" s="222"/>
      <c r="M206" s="223"/>
      <c r="N206" s="224"/>
      <c r="O206" s="224"/>
      <c r="P206" s="224"/>
      <c r="Q206" s="224"/>
      <c r="R206" s="224"/>
      <c r="S206" s="224"/>
      <c r="T206" s="225"/>
      <c r="AT206" s="226" t="s">
        <v>191</v>
      </c>
      <c r="AU206" s="226" t="s">
        <v>81</v>
      </c>
      <c r="AV206" s="14" t="s">
        <v>189</v>
      </c>
      <c r="AW206" s="14" t="s">
        <v>30</v>
      </c>
      <c r="AX206" s="14" t="s">
        <v>81</v>
      </c>
      <c r="AY206" s="226" t="s">
        <v>181</v>
      </c>
    </row>
    <row r="207" spans="1:65" s="2" customFormat="1" ht="24.2" customHeight="1" x14ac:dyDescent="0.2">
      <c r="A207" s="34"/>
      <c r="B207" s="35"/>
      <c r="C207" s="227" t="s">
        <v>332</v>
      </c>
      <c r="D207" s="227" t="s">
        <v>212</v>
      </c>
      <c r="E207" s="228" t="s">
        <v>502</v>
      </c>
      <c r="F207" s="229" t="s">
        <v>503</v>
      </c>
      <c r="G207" s="230" t="s">
        <v>227</v>
      </c>
      <c r="H207" s="231">
        <v>168</v>
      </c>
      <c r="I207" s="232"/>
      <c r="J207" s="233">
        <f>ROUND(I207*H207,2)</f>
        <v>0</v>
      </c>
      <c r="K207" s="229" t="s">
        <v>188</v>
      </c>
      <c r="L207" s="234"/>
      <c r="M207" s="235" t="s">
        <v>1</v>
      </c>
      <c r="N207" s="236" t="s">
        <v>38</v>
      </c>
      <c r="O207" s="71"/>
      <c r="P207" s="200">
        <f>O207*H207</f>
        <v>0</v>
      </c>
      <c r="Q207" s="200">
        <v>1.23E-3</v>
      </c>
      <c r="R207" s="200">
        <f>Q207*H207</f>
        <v>0.20663999999999999</v>
      </c>
      <c r="S207" s="200">
        <v>0</v>
      </c>
      <c r="T207" s="201">
        <f>S207*H207</f>
        <v>0</v>
      </c>
      <c r="U207" s="34"/>
      <c r="V207" s="34"/>
      <c r="W207" s="34"/>
      <c r="X207" s="34"/>
      <c r="Y207" s="34"/>
      <c r="Z207" s="34"/>
      <c r="AA207" s="34"/>
      <c r="AB207" s="34"/>
      <c r="AC207" s="34"/>
      <c r="AD207" s="34"/>
      <c r="AE207" s="34"/>
      <c r="AR207" s="202" t="s">
        <v>455</v>
      </c>
      <c r="AT207" s="202" t="s">
        <v>212</v>
      </c>
      <c r="AU207" s="202" t="s">
        <v>81</v>
      </c>
      <c r="AY207" s="17" t="s">
        <v>181</v>
      </c>
      <c r="BE207" s="203">
        <f>IF(N207="základní",J207,0)</f>
        <v>0</v>
      </c>
      <c r="BF207" s="203">
        <f>IF(N207="snížená",J207,0)</f>
        <v>0</v>
      </c>
      <c r="BG207" s="203">
        <f>IF(N207="zákl. přenesená",J207,0)</f>
        <v>0</v>
      </c>
      <c r="BH207" s="203">
        <f>IF(N207="sníž. přenesená",J207,0)</f>
        <v>0</v>
      </c>
      <c r="BI207" s="203">
        <f>IF(N207="nulová",J207,0)</f>
        <v>0</v>
      </c>
      <c r="BJ207" s="17" t="s">
        <v>81</v>
      </c>
      <c r="BK207" s="203">
        <f>ROUND(I207*H207,2)</f>
        <v>0</v>
      </c>
      <c r="BL207" s="17" t="s">
        <v>455</v>
      </c>
      <c r="BM207" s="202" t="s">
        <v>777</v>
      </c>
    </row>
    <row r="208" spans="1:65" s="13" customFormat="1" x14ac:dyDescent="0.2">
      <c r="B208" s="204"/>
      <c r="C208" s="205"/>
      <c r="D208" s="206" t="s">
        <v>191</v>
      </c>
      <c r="E208" s="207" t="s">
        <v>1</v>
      </c>
      <c r="F208" s="208" t="s">
        <v>778</v>
      </c>
      <c r="G208" s="205"/>
      <c r="H208" s="209">
        <v>168</v>
      </c>
      <c r="I208" s="210"/>
      <c r="J208" s="205"/>
      <c r="K208" s="205"/>
      <c r="L208" s="211"/>
      <c r="M208" s="212"/>
      <c r="N208" s="213"/>
      <c r="O208" s="213"/>
      <c r="P208" s="213"/>
      <c r="Q208" s="213"/>
      <c r="R208" s="213"/>
      <c r="S208" s="213"/>
      <c r="T208" s="214"/>
      <c r="AT208" s="215" t="s">
        <v>191</v>
      </c>
      <c r="AU208" s="215" t="s">
        <v>81</v>
      </c>
      <c r="AV208" s="13" t="s">
        <v>83</v>
      </c>
      <c r="AW208" s="13" t="s">
        <v>30</v>
      </c>
      <c r="AX208" s="13" t="s">
        <v>73</v>
      </c>
      <c r="AY208" s="215" t="s">
        <v>181</v>
      </c>
    </row>
    <row r="209" spans="1:65" s="14" customFormat="1" x14ac:dyDescent="0.2">
      <c r="B209" s="216"/>
      <c r="C209" s="217"/>
      <c r="D209" s="206" t="s">
        <v>191</v>
      </c>
      <c r="E209" s="218" t="s">
        <v>1</v>
      </c>
      <c r="F209" s="219" t="s">
        <v>193</v>
      </c>
      <c r="G209" s="217"/>
      <c r="H209" s="220">
        <v>168</v>
      </c>
      <c r="I209" s="221"/>
      <c r="J209" s="217"/>
      <c r="K209" s="217"/>
      <c r="L209" s="222"/>
      <c r="M209" s="223"/>
      <c r="N209" s="224"/>
      <c r="O209" s="224"/>
      <c r="P209" s="224"/>
      <c r="Q209" s="224"/>
      <c r="R209" s="224"/>
      <c r="S209" s="224"/>
      <c r="T209" s="225"/>
      <c r="AT209" s="226" t="s">
        <v>191</v>
      </c>
      <c r="AU209" s="226" t="s">
        <v>81</v>
      </c>
      <c r="AV209" s="14" t="s">
        <v>189</v>
      </c>
      <c r="AW209" s="14" t="s">
        <v>30</v>
      </c>
      <c r="AX209" s="14" t="s">
        <v>81</v>
      </c>
      <c r="AY209" s="226" t="s">
        <v>181</v>
      </c>
    </row>
    <row r="210" spans="1:65" s="2" customFormat="1" ht="21.75" customHeight="1" x14ac:dyDescent="0.2">
      <c r="A210" s="34"/>
      <c r="B210" s="35"/>
      <c r="C210" s="227" t="s">
        <v>338</v>
      </c>
      <c r="D210" s="227" t="s">
        <v>212</v>
      </c>
      <c r="E210" s="228" t="s">
        <v>230</v>
      </c>
      <c r="F210" s="229" t="s">
        <v>231</v>
      </c>
      <c r="G210" s="230" t="s">
        <v>227</v>
      </c>
      <c r="H210" s="231">
        <v>84</v>
      </c>
      <c r="I210" s="260"/>
      <c r="J210" s="233">
        <f>ROUND(I210*H210,2)</f>
        <v>0</v>
      </c>
      <c r="K210" s="229" t="s">
        <v>188</v>
      </c>
      <c r="L210" s="234"/>
      <c r="M210" s="235" t="s">
        <v>1</v>
      </c>
      <c r="N210" s="236" t="s">
        <v>38</v>
      </c>
      <c r="O210" s="71"/>
      <c r="P210" s="200">
        <f>O210*H210</f>
        <v>0</v>
      </c>
      <c r="Q210" s="200">
        <v>1.8000000000000001E-4</v>
      </c>
      <c r="R210" s="200">
        <f>Q210*H210</f>
        <v>1.5120000000000001E-2</v>
      </c>
      <c r="S210" s="200">
        <v>0</v>
      </c>
      <c r="T210" s="201">
        <f>S210*H210</f>
        <v>0</v>
      </c>
      <c r="U210" s="34"/>
      <c r="V210" s="34"/>
      <c r="W210" s="34"/>
      <c r="X210" s="34"/>
      <c r="Y210" s="34"/>
      <c r="Z210" s="34"/>
      <c r="AA210" s="34"/>
      <c r="AB210" s="34"/>
      <c r="AC210" s="34"/>
      <c r="AD210" s="34"/>
      <c r="AE210" s="34"/>
      <c r="AR210" s="202" t="s">
        <v>455</v>
      </c>
      <c r="AT210" s="202" t="s">
        <v>212</v>
      </c>
      <c r="AU210" s="202" t="s">
        <v>81</v>
      </c>
      <c r="AY210" s="17" t="s">
        <v>181</v>
      </c>
      <c r="BE210" s="203">
        <f>IF(N210="základní",J210,0)</f>
        <v>0</v>
      </c>
      <c r="BF210" s="203">
        <f>IF(N210="snížená",J210,0)</f>
        <v>0</v>
      </c>
      <c r="BG210" s="203">
        <f>IF(N210="zákl. přenesená",J210,0)</f>
        <v>0</v>
      </c>
      <c r="BH210" s="203">
        <f>IF(N210="sníž. přenesená",J210,0)</f>
        <v>0</v>
      </c>
      <c r="BI210" s="203">
        <f>IF(N210="nulová",J210,0)</f>
        <v>0</v>
      </c>
      <c r="BJ210" s="17" t="s">
        <v>81</v>
      </c>
      <c r="BK210" s="203">
        <f>ROUND(I210*H210,2)</f>
        <v>0</v>
      </c>
      <c r="BL210" s="17" t="s">
        <v>455</v>
      </c>
      <c r="BM210" s="202" t="s">
        <v>779</v>
      </c>
    </row>
    <row r="211" spans="1:65" s="15" customFormat="1" x14ac:dyDescent="0.2">
      <c r="B211" s="237"/>
      <c r="C211" s="238"/>
      <c r="D211" s="206" t="s">
        <v>191</v>
      </c>
      <c r="E211" s="239" t="s">
        <v>1</v>
      </c>
      <c r="F211" s="240" t="s">
        <v>500</v>
      </c>
      <c r="G211" s="238"/>
      <c r="H211" s="239" t="s">
        <v>1</v>
      </c>
      <c r="I211" s="241"/>
      <c r="J211" s="238"/>
      <c r="K211" s="238"/>
      <c r="L211" s="242"/>
      <c r="M211" s="243"/>
      <c r="N211" s="244"/>
      <c r="O211" s="244"/>
      <c r="P211" s="244"/>
      <c r="Q211" s="244"/>
      <c r="R211" s="244"/>
      <c r="S211" s="244"/>
      <c r="T211" s="245"/>
      <c r="AT211" s="246" t="s">
        <v>191</v>
      </c>
      <c r="AU211" s="246" t="s">
        <v>81</v>
      </c>
      <c r="AV211" s="15" t="s">
        <v>81</v>
      </c>
      <c r="AW211" s="15" t="s">
        <v>30</v>
      </c>
      <c r="AX211" s="15" t="s">
        <v>73</v>
      </c>
      <c r="AY211" s="246" t="s">
        <v>181</v>
      </c>
    </row>
    <row r="212" spans="1:65" s="13" customFormat="1" x14ac:dyDescent="0.2">
      <c r="B212" s="204"/>
      <c r="C212" s="205"/>
      <c r="D212" s="206" t="s">
        <v>191</v>
      </c>
      <c r="E212" s="207" t="s">
        <v>1</v>
      </c>
      <c r="F212" s="208" t="s">
        <v>780</v>
      </c>
      <c r="G212" s="205"/>
      <c r="H212" s="209">
        <v>84</v>
      </c>
      <c r="I212" s="210"/>
      <c r="J212" s="205"/>
      <c r="K212" s="205"/>
      <c r="L212" s="211"/>
      <c r="M212" s="212"/>
      <c r="N212" s="213"/>
      <c r="O212" s="213"/>
      <c r="P212" s="213"/>
      <c r="Q212" s="213"/>
      <c r="R212" s="213"/>
      <c r="S212" s="213"/>
      <c r="T212" s="214"/>
      <c r="AT212" s="215" t="s">
        <v>191</v>
      </c>
      <c r="AU212" s="215" t="s">
        <v>81</v>
      </c>
      <c r="AV212" s="13" t="s">
        <v>83</v>
      </c>
      <c r="AW212" s="13" t="s">
        <v>30</v>
      </c>
      <c r="AX212" s="13" t="s">
        <v>73</v>
      </c>
      <c r="AY212" s="215" t="s">
        <v>181</v>
      </c>
    </row>
    <row r="213" spans="1:65" s="14" customFormat="1" x14ac:dyDescent="0.2">
      <c r="B213" s="216"/>
      <c r="C213" s="217"/>
      <c r="D213" s="206" t="s">
        <v>191</v>
      </c>
      <c r="E213" s="218" t="s">
        <v>1</v>
      </c>
      <c r="F213" s="219" t="s">
        <v>193</v>
      </c>
      <c r="G213" s="217"/>
      <c r="H213" s="220">
        <v>84</v>
      </c>
      <c r="I213" s="221"/>
      <c r="J213" s="217"/>
      <c r="K213" s="217"/>
      <c r="L213" s="222"/>
      <c r="M213" s="223"/>
      <c r="N213" s="224"/>
      <c r="O213" s="224"/>
      <c r="P213" s="224"/>
      <c r="Q213" s="224"/>
      <c r="R213" s="224"/>
      <c r="S213" s="224"/>
      <c r="T213" s="225"/>
      <c r="AT213" s="226" t="s">
        <v>191</v>
      </c>
      <c r="AU213" s="226" t="s">
        <v>81</v>
      </c>
      <c r="AV213" s="14" t="s">
        <v>189</v>
      </c>
      <c r="AW213" s="14" t="s">
        <v>30</v>
      </c>
      <c r="AX213" s="14" t="s">
        <v>81</v>
      </c>
      <c r="AY213" s="226" t="s">
        <v>181</v>
      </c>
    </row>
    <row r="214" spans="1:65" s="2" customFormat="1" ht="128.65" customHeight="1" x14ac:dyDescent="0.2">
      <c r="A214" s="34"/>
      <c r="B214" s="35"/>
      <c r="C214" s="191" t="s">
        <v>345</v>
      </c>
      <c r="D214" s="191" t="s">
        <v>184</v>
      </c>
      <c r="E214" s="192" t="s">
        <v>781</v>
      </c>
      <c r="F214" s="193" t="s">
        <v>782</v>
      </c>
      <c r="G214" s="194" t="s">
        <v>215</v>
      </c>
      <c r="H214" s="195">
        <v>173.1</v>
      </c>
      <c r="I214" s="196"/>
      <c r="J214" s="197">
        <f>ROUND(I214*H214,2)</f>
        <v>0</v>
      </c>
      <c r="K214" s="193" t="s">
        <v>188</v>
      </c>
      <c r="L214" s="39"/>
      <c r="M214" s="198" t="s">
        <v>1</v>
      </c>
      <c r="N214" s="199" t="s">
        <v>38</v>
      </c>
      <c r="O214" s="71"/>
      <c r="P214" s="200">
        <f>O214*H214</f>
        <v>0</v>
      </c>
      <c r="Q214" s="200">
        <v>0</v>
      </c>
      <c r="R214" s="200">
        <f>Q214*H214</f>
        <v>0</v>
      </c>
      <c r="S214" s="200">
        <v>0</v>
      </c>
      <c r="T214" s="201">
        <f>S214*H214</f>
        <v>0</v>
      </c>
      <c r="U214" s="34"/>
      <c r="V214" s="34"/>
      <c r="W214" s="34"/>
      <c r="X214" s="34"/>
      <c r="Y214" s="34"/>
      <c r="Z214" s="34"/>
      <c r="AA214" s="34"/>
      <c r="AB214" s="34"/>
      <c r="AC214" s="34"/>
      <c r="AD214" s="34"/>
      <c r="AE214" s="34"/>
      <c r="AR214" s="202" t="s">
        <v>455</v>
      </c>
      <c r="AT214" s="202" t="s">
        <v>184</v>
      </c>
      <c r="AU214" s="202" t="s">
        <v>81</v>
      </c>
      <c r="AY214" s="17" t="s">
        <v>181</v>
      </c>
      <c r="BE214" s="203">
        <f>IF(N214="základní",J214,0)</f>
        <v>0</v>
      </c>
      <c r="BF214" s="203">
        <f>IF(N214="snížená",J214,0)</f>
        <v>0</v>
      </c>
      <c r="BG214" s="203">
        <f>IF(N214="zákl. přenesená",J214,0)</f>
        <v>0</v>
      </c>
      <c r="BH214" s="203">
        <f>IF(N214="sníž. přenesená",J214,0)</f>
        <v>0</v>
      </c>
      <c r="BI214" s="203">
        <f>IF(N214="nulová",J214,0)</f>
        <v>0</v>
      </c>
      <c r="BJ214" s="17" t="s">
        <v>81</v>
      </c>
      <c r="BK214" s="203">
        <f>ROUND(I214*H214,2)</f>
        <v>0</v>
      </c>
      <c r="BL214" s="17" t="s">
        <v>455</v>
      </c>
      <c r="BM214" s="202" t="s">
        <v>783</v>
      </c>
    </row>
    <row r="215" spans="1:65" s="13" customFormat="1" x14ac:dyDescent="0.2">
      <c r="B215" s="204"/>
      <c r="C215" s="205"/>
      <c r="D215" s="206" t="s">
        <v>191</v>
      </c>
      <c r="E215" s="207" t="s">
        <v>1</v>
      </c>
      <c r="F215" s="208" t="s">
        <v>784</v>
      </c>
      <c r="G215" s="205"/>
      <c r="H215" s="209">
        <v>173.1</v>
      </c>
      <c r="I215" s="210"/>
      <c r="J215" s="205"/>
      <c r="K215" s="205"/>
      <c r="L215" s="211"/>
      <c r="M215" s="212"/>
      <c r="N215" s="213"/>
      <c r="O215" s="213"/>
      <c r="P215" s="213"/>
      <c r="Q215" s="213"/>
      <c r="R215" s="213"/>
      <c r="S215" s="213"/>
      <c r="T215" s="214"/>
      <c r="AT215" s="215" t="s">
        <v>191</v>
      </c>
      <c r="AU215" s="215" t="s">
        <v>81</v>
      </c>
      <c r="AV215" s="13" t="s">
        <v>83</v>
      </c>
      <c r="AW215" s="13" t="s">
        <v>30</v>
      </c>
      <c r="AX215" s="13" t="s">
        <v>73</v>
      </c>
      <c r="AY215" s="215" t="s">
        <v>181</v>
      </c>
    </row>
    <row r="216" spans="1:65" s="14" customFormat="1" x14ac:dyDescent="0.2">
      <c r="B216" s="216"/>
      <c r="C216" s="217"/>
      <c r="D216" s="206" t="s">
        <v>191</v>
      </c>
      <c r="E216" s="218" t="s">
        <v>1</v>
      </c>
      <c r="F216" s="219" t="s">
        <v>193</v>
      </c>
      <c r="G216" s="217"/>
      <c r="H216" s="220">
        <v>173.1</v>
      </c>
      <c r="I216" s="221"/>
      <c r="J216" s="217"/>
      <c r="K216" s="217"/>
      <c r="L216" s="222"/>
      <c r="M216" s="223"/>
      <c r="N216" s="224"/>
      <c r="O216" s="224"/>
      <c r="P216" s="224"/>
      <c r="Q216" s="224"/>
      <c r="R216" s="224"/>
      <c r="S216" s="224"/>
      <c r="T216" s="225"/>
      <c r="AT216" s="226" t="s">
        <v>191</v>
      </c>
      <c r="AU216" s="226" t="s">
        <v>81</v>
      </c>
      <c r="AV216" s="14" t="s">
        <v>189</v>
      </c>
      <c r="AW216" s="14" t="s">
        <v>30</v>
      </c>
      <c r="AX216" s="14" t="s">
        <v>81</v>
      </c>
      <c r="AY216" s="226" t="s">
        <v>181</v>
      </c>
    </row>
    <row r="217" spans="1:65" s="2" customFormat="1" ht="128.65" customHeight="1" x14ac:dyDescent="0.2">
      <c r="A217" s="34"/>
      <c r="B217" s="35"/>
      <c r="C217" s="191" t="s">
        <v>350</v>
      </c>
      <c r="D217" s="191" t="s">
        <v>184</v>
      </c>
      <c r="E217" s="192" t="s">
        <v>785</v>
      </c>
      <c r="F217" s="193" t="s">
        <v>786</v>
      </c>
      <c r="G217" s="194" t="s">
        <v>215</v>
      </c>
      <c r="H217" s="195">
        <v>108</v>
      </c>
      <c r="I217" s="196"/>
      <c r="J217" s="197">
        <f>ROUND(I217*H217,2)</f>
        <v>0</v>
      </c>
      <c r="K217" s="193" t="s">
        <v>188</v>
      </c>
      <c r="L217" s="39"/>
      <c r="M217" s="198" t="s">
        <v>1</v>
      </c>
      <c r="N217" s="199" t="s">
        <v>38</v>
      </c>
      <c r="O217" s="71"/>
      <c r="P217" s="200">
        <f>O217*H217</f>
        <v>0</v>
      </c>
      <c r="Q217" s="200">
        <v>0</v>
      </c>
      <c r="R217" s="200">
        <f>Q217*H217</f>
        <v>0</v>
      </c>
      <c r="S217" s="200">
        <v>0</v>
      </c>
      <c r="T217" s="201">
        <f>S217*H217</f>
        <v>0</v>
      </c>
      <c r="U217" s="34"/>
      <c r="V217" s="34"/>
      <c r="W217" s="34"/>
      <c r="X217" s="34"/>
      <c r="Y217" s="34"/>
      <c r="Z217" s="34"/>
      <c r="AA217" s="34"/>
      <c r="AB217" s="34"/>
      <c r="AC217" s="34"/>
      <c r="AD217" s="34"/>
      <c r="AE217" s="34"/>
      <c r="AR217" s="202" t="s">
        <v>455</v>
      </c>
      <c r="AT217" s="202" t="s">
        <v>184</v>
      </c>
      <c r="AU217" s="202" t="s">
        <v>81</v>
      </c>
      <c r="AY217" s="17" t="s">
        <v>181</v>
      </c>
      <c r="BE217" s="203">
        <f>IF(N217="základní",J217,0)</f>
        <v>0</v>
      </c>
      <c r="BF217" s="203">
        <f>IF(N217="snížená",J217,0)</f>
        <v>0</v>
      </c>
      <c r="BG217" s="203">
        <f>IF(N217="zákl. přenesená",J217,0)</f>
        <v>0</v>
      </c>
      <c r="BH217" s="203">
        <f>IF(N217="sníž. přenesená",J217,0)</f>
        <v>0</v>
      </c>
      <c r="BI217" s="203">
        <f>IF(N217="nulová",J217,0)</f>
        <v>0</v>
      </c>
      <c r="BJ217" s="17" t="s">
        <v>81</v>
      </c>
      <c r="BK217" s="203">
        <f>ROUND(I217*H217,2)</f>
        <v>0</v>
      </c>
      <c r="BL217" s="17" t="s">
        <v>455</v>
      </c>
      <c r="BM217" s="202" t="s">
        <v>787</v>
      </c>
    </row>
    <row r="218" spans="1:65" s="13" customFormat="1" x14ac:dyDescent="0.2">
      <c r="B218" s="204"/>
      <c r="C218" s="205"/>
      <c r="D218" s="206" t="s">
        <v>191</v>
      </c>
      <c r="E218" s="207" t="s">
        <v>1</v>
      </c>
      <c r="F218" s="208" t="s">
        <v>788</v>
      </c>
      <c r="G218" s="205"/>
      <c r="H218" s="209">
        <v>108</v>
      </c>
      <c r="I218" s="210"/>
      <c r="J218" s="205"/>
      <c r="K218" s="205"/>
      <c r="L218" s="211"/>
      <c r="M218" s="212"/>
      <c r="N218" s="213"/>
      <c r="O218" s="213"/>
      <c r="P218" s="213"/>
      <c r="Q218" s="213"/>
      <c r="R218" s="213"/>
      <c r="S218" s="213"/>
      <c r="T218" s="214"/>
      <c r="AT218" s="215" t="s">
        <v>191</v>
      </c>
      <c r="AU218" s="215" t="s">
        <v>81</v>
      </c>
      <c r="AV218" s="13" t="s">
        <v>83</v>
      </c>
      <c r="AW218" s="13" t="s">
        <v>30</v>
      </c>
      <c r="AX218" s="13" t="s">
        <v>73</v>
      </c>
      <c r="AY218" s="215" t="s">
        <v>181</v>
      </c>
    </row>
    <row r="219" spans="1:65" s="14" customFormat="1" x14ac:dyDescent="0.2">
      <c r="B219" s="216"/>
      <c r="C219" s="217"/>
      <c r="D219" s="206" t="s">
        <v>191</v>
      </c>
      <c r="E219" s="218" t="s">
        <v>1</v>
      </c>
      <c r="F219" s="219" t="s">
        <v>193</v>
      </c>
      <c r="G219" s="217"/>
      <c r="H219" s="220">
        <v>108</v>
      </c>
      <c r="I219" s="221"/>
      <c r="J219" s="217"/>
      <c r="K219" s="217"/>
      <c r="L219" s="222"/>
      <c r="M219" s="223"/>
      <c r="N219" s="224"/>
      <c r="O219" s="224"/>
      <c r="P219" s="224"/>
      <c r="Q219" s="224"/>
      <c r="R219" s="224"/>
      <c r="S219" s="224"/>
      <c r="T219" s="225"/>
      <c r="AT219" s="226" t="s">
        <v>191</v>
      </c>
      <c r="AU219" s="226" t="s">
        <v>81</v>
      </c>
      <c r="AV219" s="14" t="s">
        <v>189</v>
      </c>
      <c r="AW219" s="14" t="s">
        <v>30</v>
      </c>
      <c r="AX219" s="14" t="s">
        <v>81</v>
      </c>
      <c r="AY219" s="226" t="s">
        <v>181</v>
      </c>
    </row>
    <row r="220" spans="1:65" s="2" customFormat="1" ht="128.65" customHeight="1" x14ac:dyDescent="0.2">
      <c r="A220" s="34"/>
      <c r="B220" s="35"/>
      <c r="C220" s="191" t="s">
        <v>354</v>
      </c>
      <c r="D220" s="191" t="s">
        <v>184</v>
      </c>
      <c r="E220" s="192" t="s">
        <v>789</v>
      </c>
      <c r="F220" s="193" t="s">
        <v>790</v>
      </c>
      <c r="G220" s="194" t="s">
        <v>215</v>
      </c>
      <c r="H220" s="195">
        <v>5</v>
      </c>
      <c r="I220" s="196"/>
      <c r="J220" s="197">
        <f>ROUND(I220*H220,2)</f>
        <v>0</v>
      </c>
      <c r="K220" s="193" t="s">
        <v>188</v>
      </c>
      <c r="L220" s="39"/>
      <c r="M220" s="198" t="s">
        <v>1</v>
      </c>
      <c r="N220" s="199" t="s">
        <v>38</v>
      </c>
      <c r="O220" s="71"/>
      <c r="P220" s="200">
        <f>O220*H220</f>
        <v>0</v>
      </c>
      <c r="Q220" s="200">
        <v>0</v>
      </c>
      <c r="R220" s="200">
        <f>Q220*H220</f>
        <v>0</v>
      </c>
      <c r="S220" s="200">
        <v>0</v>
      </c>
      <c r="T220" s="201">
        <f>S220*H220</f>
        <v>0</v>
      </c>
      <c r="U220" s="34"/>
      <c r="V220" s="34"/>
      <c r="W220" s="34"/>
      <c r="X220" s="34"/>
      <c r="Y220" s="34"/>
      <c r="Z220" s="34"/>
      <c r="AA220" s="34"/>
      <c r="AB220" s="34"/>
      <c r="AC220" s="34"/>
      <c r="AD220" s="34"/>
      <c r="AE220" s="34"/>
      <c r="AR220" s="202" t="s">
        <v>455</v>
      </c>
      <c r="AT220" s="202" t="s">
        <v>184</v>
      </c>
      <c r="AU220" s="202" t="s">
        <v>81</v>
      </c>
      <c r="AY220" s="17" t="s">
        <v>181</v>
      </c>
      <c r="BE220" s="203">
        <f>IF(N220="základní",J220,0)</f>
        <v>0</v>
      </c>
      <c r="BF220" s="203">
        <f>IF(N220="snížená",J220,0)</f>
        <v>0</v>
      </c>
      <c r="BG220" s="203">
        <f>IF(N220="zákl. přenesená",J220,0)</f>
        <v>0</v>
      </c>
      <c r="BH220" s="203">
        <f>IF(N220="sníž. přenesená",J220,0)</f>
        <v>0</v>
      </c>
      <c r="BI220" s="203">
        <f>IF(N220="nulová",J220,0)</f>
        <v>0</v>
      </c>
      <c r="BJ220" s="17" t="s">
        <v>81</v>
      </c>
      <c r="BK220" s="203">
        <f>ROUND(I220*H220,2)</f>
        <v>0</v>
      </c>
      <c r="BL220" s="17" t="s">
        <v>455</v>
      </c>
      <c r="BM220" s="202" t="s">
        <v>791</v>
      </c>
    </row>
    <row r="221" spans="1:65" s="13" customFormat="1" x14ac:dyDescent="0.2">
      <c r="B221" s="204"/>
      <c r="C221" s="205"/>
      <c r="D221" s="206" t="s">
        <v>191</v>
      </c>
      <c r="E221" s="207" t="s">
        <v>1</v>
      </c>
      <c r="F221" s="208" t="s">
        <v>792</v>
      </c>
      <c r="G221" s="205"/>
      <c r="H221" s="209">
        <v>5</v>
      </c>
      <c r="I221" s="210"/>
      <c r="J221" s="205"/>
      <c r="K221" s="205"/>
      <c r="L221" s="211"/>
      <c r="M221" s="212"/>
      <c r="N221" s="213"/>
      <c r="O221" s="213"/>
      <c r="P221" s="213"/>
      <c r="Q221" s="213"/>
      <c r="R221" s="213"/>
      <c r="S221" s="213"/>
      <c r="T221" s="214"/>
      <c r="AT221" s="215" t="s">
        <v>191</v>
      </c>
      <c r="AU221" s="215" t="s">
        <v>81</v>
      </c>
      <c r="AV221" s="13" t="s">
        <v>83</v>
      </c>
      <c r="AW221" s="13" t="s">
        <v>30</v>
      </c>
      <c r="AX221" s="13" t="s">
        <v>73</v>
      </c>
      <c r="AY221" s="215" t="s">
        <v>181</v>
      </c>
    </row>
    <row r="222" spans="1:65" s="14" customFormat="1" x14ac:dyDescent="0.2">
      <c r="B222" s="216"/>
      <c r="C222" s="217"/>
      <c r="D222" s="206" t="s">
        <v>191</v>
      </c>
      <c r="E222" s="218" t="s">
        <v>1</v>
      </c>
      <c r="F222" s="219" t="s">
        <v>193</v>
      </c>
      <c r="G222" s="217"/>
      <c r="H222" s="220">
        <v>5</v>
      </c>
      <c r="I222" s="221"/>
      <c r="J222" s="217"/>
      <c r="K222" s="217"/>
      <c r="L222" s="222"/>
      <c r="M222" s="223"/>
      <c r="N222" s="224"/>
      <c r="O222" s="224"/>
      <c r="P222" s="224"/>
      <c r="Q222" s="224"/>
      <c r="R222" s="224"/>
      <c r="S222" s="224"/>
      <c r="T222" s="225"/>
      <c r="AT222" s="226" t="s">
        <v>191</v>
      </c>
      <c r="AU222" s="226" t="s">
        <v>81</v>
      </c>
      <c r="AV222" s="14" t="s">
        <v>189</v>
      </c>
      <c r="AW222" s="14" t="s">
        <v>30</v>
      </c>
      <c r="AX222" s="14" t="s">
        <v>81</v>
      </c>
      <c r="AY222" s="226" t="s">
        <v>181</v>
      </c>
    </row>
    <row r="223" spans="1:65" s="2" customFormat="1" ht="142.15" customHeight="1" x14ac:dyDescent="0.2">
      <c r="A223" s="34"/>
      <c r="B223" s="35"/>
      <c r="C223" s="191" t="s">
        <v>360</v>
      </c>
      <c r="D223" s="191" t="s">
        <v>184</v>
      </c>
      <c r="E223" s="192" t="s">
        <v>793</v>
      </c>
      <c r="F223" s="193" t="s">
        <v>794</v>
      </c>
      <c r="G223" s="194" t="s">
        <v>215</v>
      </c>
      <c r="H223" s="195">
        <v>11.34</v>
      </c>
      <c r="I223" s="196"/>
      <c r="J223" s="197">
        <f>ROUND(I223*H223,2)</f>
        <v>0</v>
      </c>
      <c r="K223" s="193" t="s">
        <v>188</v>
      </c>
      <c r="L223" s="39"/>
      <c r="M223" s="198" t="s">
        <v>1</v>
      </c>
      <c r="N223" s="199" t="s">
        <v>38</v>
      </c>
      <c r="O223" s="71"/>
      <c r="P223" s="200">
        <f>O223*H223</f>
        <v>0</v>
      </c>
      <c r="Q223" s="200">
        <v>0</v>
      </c>
      <c r="R223" s="200">
        <f>Q223*H223</f>
        <v>0</v>
      </c>
      <c r="S223" s="200">
        <v>0</v>
      </c>
      <c r="T223" s="201">
        <f>S223*H223</f>
        <v>0</v>
      </c>
      <c r="U223" s="34"/>
      <c r="V223" s="34"/>
      <c r="W223" s="34"/>
      <c r="X223" s="34"/>
      <c r="Y223" s="34"/>
      <c r="Z223" s="34"/>
      <c r="AA223" s="34"/>
      <c r="AB223" s="34"/>
      <c r="AC223" s="34"/>
      <c r="AD223" s="34"/>
      <c r="AE223" s="34"/>
      <c r="AR223" s="202" t="s">
        <v>455</v>
      </c>
      <c r="AT223" s="202" t="s">
        <v>184</v>
      </c>
      <c r="AU223" s="202" t="s">
        <v>81</v>
      </c>
      <c r="AY223" s="17" t="s">
        <v>181</v>
      </c>
      <c r="BE223" s="203">
        <f>IF(N223="základní",J223,0)</f>
        <v>0</v>
      </c>
      <c r="BF223" s="203">
        <f>IF(N223="snížená",J223,0)</f>
        <v>0</v>
      </c>
      <c r="BG223" s="203">
        <f>IF(N223="zákl. přenesená",J223,0)</f>
        <v>0</v>
      </c>
      <c r="BH223" s="203">
        <f>IF(N223="sníž. přenesená",J223,0)</f>
        <v>0</v>
      </c>
      <c r="BI223" s="203">
        <f>IF(N223="nulová",J223,0)</f>
        <v>0</v>
      </c>
      <c r="BJ223" s="17" t="s">
        <v>81</v>
      </c>
      <c r="BK223" s="203">
        <f>ROUND(I223*H223,2)</f>
        <v>0</v>
      </c>
      <c r="BL223" s="17" t="s">
        <v>455</v>
      </c>
      <c r="BM223" s="202" t="s">
        <v>795</v>
      </c>
    </row>
    <row r="224" spans="1:65" s="13" customFormat="1" x14ac:dyDescent="0.2">
      <c r="B224" s="204"/>
      <c r="C224" s="205"/>
      <c r="D224" s="206" t="s">
        <v>191</v>
      </c>
      <c r="E224" s="207" t="s">
        <v>1</v>
      </c>
      <c r="F224" s="208" t="s">
        <v>796</v>
      </c>
      <c r="G224" s="205"/>
      <c r="H224" s="209">
        <v>11.34</v>
      </c>
      <c r="I224" s="210"/>
      <c r="J224" s="205"/>
      <c r="K224" s="205"/>
      <c r="L224" s="211"/>
      <c r="M224" s="212"/>
      <c r="N224" s="213"/>
      <c r="O224" s="213"/>
      <c r="P224" s="213"/>
      <c r="Q224" s="213"/>
      <c r="R224" s="213"/>
      <c r="S224" s="213"/>
      <c r="T224" s="214"/>
      <c r="AT224" s="215" t="s">
        <v>191</v>
      </c>
      <c r="AU224" s="215" t="s">
        <v>81</v>
      </c>
      <c r="AV224" s="13" t="s">
        <v>83</v>
      </c>
      <c r="AW224" s="13" t="s">
        <v>30</v>
      </c>
      <c r="AX224" s="13" t="s">
        <v>73</v>
      </c>
      <c r="AY224" s="215" t="s">
        <v>181</v>
      </c>
    </row>
    <row r="225" spans="1:65" s="14" customFormat="1" x14ac:dyDescent="0.2">
      <c r="B225" s="216"/>
      <c r="C225" s="217"/>
      <c r="D225" s="206" t="s">
        <v>191</v>
      </c>
      <c r="E225" s="218" t="s">
        <v>1</v>
      </c>
      <c r="F225" s="219" t="s">
        <v>193</v>
      </c>
      <c r="G225" s="217"/>
      <c r="H225" s="220">
        <v>11.34</v>
      </c>
      <c r="I225" s="221"/>
      <c r="J225" s="217"/>
      <c r="K225" s="217"/>
      <c r="L225" s="222"/>
      <c r="M225" s="223"/>
      <c r="N225" s="224"/>
      <c r="O225" s="224"/>
      <c r="P225" s="224"/>
      <c r="Q225" s="224"/>
      <c r="R225" s="224"/>
      <c r="S225" s="224"/>
      <c r="T225" s="225"/>
      <c r="AT225" s="226" t="s">
        <v>191</v>
      </c>
      <c r="AU225" s="226" t="s">
        <v>81</v>
      </c>
      <c r="AV225" s="14" t="s">
        <v>189</v>
      </c>
      <c r="AW225" s="14" t="s">
        <v>30</v>
      </c>
      <c r="AX225" s="14" t="s">
        <v>81</v>
      </c>
      <c r="AY225" s="226" t="s">
        <v>181</v>
      </c>
    </row>
    <row r="226" spans="1:65" s="2" customFormat="1" ht="168" customHeight="1" x14ac:dyDescent="0.2">
      <c r="A226" s="34"/>
      <c r="B226" s="35"/>
      <c r="C226" s="191" t="s">
        <v>366</v>
      </c>
      <c r="D226" s="191" t="s">
        <v>184</v>
      </c>
      <c r="E226" s="192" t="s">
        <v>476</v>
      </c>
      <c r="F226" s="193" t="s">
        <v>477</v>
      </c>
      <c r="G226" s="194" t="s">
        <v>215</v>
      </c>
      <c r="H226" s="195">
        <v>23.707000000000001</v>
      </c>
      <c r="I226" s="196"/>
      <c r="J226" s="197">
        <f>ROUND(I226*H226,2)</f>
        <v>0</v>
      </c>
      <c r="K226" s="193" t="s">
        <v>188</v>
      </c>
      <c r="L226" s="39"/>
      <c r="M226" s="198" t="s">
        <v>1</v>
      </c>
      <c r="N226" s="199" t="s">
        <v>38</v>
      </c>
      <c r="O226" s="71"/>
      <c r="P226" s="200">
        <f>O226*H226</f>
        <v>0</v>
      </c>
      <c r="Q226" s="200">
        <v>0</v>
      </c>
      <c r="R226" s="200">
        <f>Q226*H226</f>
        <v>0</v>
      </c>
      <c r="S226" s="200">
        <v>0</v>
      </c>
      <c r="T226" s="201">
        <f>S226*H226</f>
        <v>0</v>
      </c>
      <c r="U226" s="34"/>
      <c r="V226" s="34"/>
      <c r="W226" s="34"/>
      <c r="X226" s="34"/>
      <c r="Y226" s="34"/>
      <c r="Z226" s="34"/>
      <c r="AA226" s="34"/>
      <c r="AB226" s="34"/>
      <c r="AC226" s="34"/>
      <c r="AD226" s="34"/>
      <c r="AE226" s="34"/>
      <c r="AR226" s="202" t="s">
        <v>455</v>
      </c>
      <c r="AT226" s="202" t="s">
        <v>184</v>
      </c>
      <c r="AU226" s="202" t="s">
        <v>81</v>
      </c>
      <c r="AY226" s="17" t="s">
        <v>181</v>
      </c>
      <c r="BE226" s="203">
        <f>IF(N226="základní",J226,0)</f>
        <v>0</v>
      </c>
      <c r="BF226" s="203">
        <f>IF(N226="snížená",J226,0)</f>
        <v>0</v>
      </c>
      <c r="BG226" s="203">
        <f>IF(N226="zákl. přenesená",J226,0)</f>
        <v>0</v>
      </c>
      <c r="BH226" s="203">
        <f>IF(N226="sníž. přenesená",J226,0)</f>
        <v>0</v>
      </c>
      <c r="BI226" s="203">
        <f>IF(N226="nulová",J226,0)</f>
        <v>0</v>
      </c>
      <c r="BJ226" s="17" t="s">
        <v>81</v>
      </c>
      <c r="BK226" s="203">
        <f>ROUND(I226*H226,2)</f>
        <v>0</v>
      </c>
      <c r="BL226" s="17" t="s">
        <v>455</v>
      </c>
      <c r="BM226" s="202" t="s">
        <v>797</v>
      </c>
    </row>
    <row r="227" spans="1:65" s="13" customFormat="1" x14ac:dyDescent="0.2">
      <c r="B227" s="204"/>
      <c r="C227" s="205"/>
      <c r="D227" s="206" t="s">
        <v>191</v>
      </c>
      <c r="E227" s="207" t="s">
        <v>1</v>
      </c>
      <c r="F227" s="208" t="s">
        <v>798</v>
      </c>
      <c r="G227" s="205"/>
      <c r="H227" s="209">
        <v>23.707000000000001</v>
      </c>
      <c r="I227" s="210"/>
      <c r="J227" s="205"/>
      <c r="K227" s="205"/>
      <c r="L227" s="211"/>
      <c r="M227" s="212"/>
      <c r="N227" s="213"/>
      <c r="O227" s="213"/>
      <c r="P227" s="213"/>
      <c r="Q227" s="213"/>
      <c r="R227" s="213"/>
      <c r="S227" s="213"/>
      <c r="T227" s="214"/>
      <c r="AT227" s="215" t="s">
        <v>191</v>
      </c>
      <c r="AU227" s="215" t="s">
        <v>81</v>
      </c>
      <c r="AV227" s="13" t="s">
        <v>83</v>
      </c>
      <c r="AW227" s="13" t="s">
        <v>30</v>
      </c>
      <c r="AX227" s="13" t="s">
        <v>73</v>
      </c>
      <c r="AY227" s="215" t="s">
        <v>181</v>
      </c>
    </row>
    <row r="228" spans="1:65" s="14" customFormat="1" x14ac:dyDescent="0.2">
      <c r="B228" s="216"/>
      <c r="C228" s="217"/>
      <c r="D228" s="206" t="s">
        <v>191</v>
      </c>
      <c r="E228" s="218" t="s">
        <v>1</v>
      </c>
      <c r="F228" s="219" t="s">
        <v>193</v>
      </c>
      <c r="G228" s="217"/>
      <c r="H228" s="220">
        <v>23.707000000000001</v>
      </c>
      <c r="I228" s="221"/>
      <c r="J228" s="217"/>
      <c r="K228" s="217"/>
      <c r="L228" s="222"/>
      <c r="M228" s="223"/>
      <c r="N228" s="224"/>
      <c r="O228" s="224"/>
      <c r="P228" s="224"/>
      <c r="Q228" s="224"/>
      <c r="R228" s="224"/>
      <c r="S228" s="224"/>
      <c r="T228" s="225"/>
      <c r="AT228" s="226" t="s">
        <v>191</v>
      </c>
      <c r="AU228" s="226" t="s">
        <v>81</v>
      </c>
      <c r="AV228" s="14" t="s">
        <v>189</v>
      </c>
      <c r="AW228" s="14" t="s">
        <v>30</v>
      </c>
      <c r="AX228" s="14" t="s">
        <v>81</v>
      </c>
      <c r="AY228" s="226" t="s">
        <v>181</v>
      </c>
    </row>
    <row r="229" spans="1:65" s="2" customFormat="1" ht="90" customHeight="1" x14ac:dyDescent="0.2">
      <c r="A229" s="34"/>
      <c r="B229" s="35"/>
      <c r="C229" s="191" t="s">
        <v>371</v>
      </c>
      <c r="D229" s="191" t="s">
        <v>184</v>
      </c>
      <c r="E229" s="192" t="s">
        <v>799</v>
      </c>
      <c r="F229" s="193" t="s">
        <v>800</v>
      </c>
      <c r="G229" s="194" t="s">
        <v>227</v>
      </c>
      <c r="H229" s="195">
        <v>3</v>
      </c>
      <c r="I229" s="196"/>
      <c r="J229" s="197">
        <f>ROUND(I229*H229,2)</f>
        <v>0</v>
      </c>
      <c r="K229" s="193" t="s">
        <v>188</v>
      </c>
      <c r="L229" s="39"/>
      <c r="M229" s="198" t="s">
        <v>1</v>
      </c>
      <c r="N229" s="199" t="s">
        <v>38</v>
      </c>
      <c r="O229" s="71"/>
      <c r="P229" s="200">
        <f>O229*H229</f>
        <v>0</v>
      </c>
      <c r="Q229" s="200">
        <v>0</v>
      </c>
      <c r="R229" s="200">
        <f>Q229*H229</f>
        <v>0</v>
      </c>
      <c r="S229" s="200">
        <v>0</v>
      </c>
      <c r="T229" s="201">
        <f>S229*H229</f>
        <v>0</v>
      </c>
      <c r="U229" s="34"/>
      <c r="V229" s="34"/>
      <c r="W229" s="34"/>
      <c r="X229" s="34"/>
      <c r="Y229" s="34"/>
      <c r="Z229" s="34"/>
      <c r="AA229" s="34"/>
      <c r="AB229" s="34"/>
      <c r="AC229" s="34"/>
      <c r="AD229" s="34"/>
      <c r="AE229" s="34"/>
      <c r="AR229" s="202" t="s">
        <v>455</v>
      </c>
      <c r="AT229" s="202" t="s">
        <v>184</v>
      </c>
      <c r="AU229" s="202" t="s">
        <v>81</v>
      </c>
      <c r="AY229" s="17" t="s">
        <v>181</v>
      </c>
      <c r="BE229" s="203">
        <f>IF(N229="základní",J229,0)</f>
        <v>0</v>
      </c>
      <c r="BF229" s="203">
        <f>IF(N229="snížená",J229,0)</f>
        <v>0</v>
      </c>
      <c r="BG229" s="203">
        <f>IF(N229="zákl. přenesená",J229,0)</f>
        <v>0</v>
      </c>
      <c r="BH229" s="203">
        <f>IF(N229="sníž. přenesená",J229,0)</f>
        <v>0</v>
      </c>
      <c r="BI229" s="203">
        <f>IF(N229="nulová",J229,0)</f>
        <v>0</v>
      </c>
      <c r="BJ229" s="17" t="s">
        <v>81</v>
      </c>
      <c r="BK229" s="203">
        <f>ROUND(I229*H229,2)</f>
        <v>0</v>
      </c>
      <c r="BL229" s="17" t="s">
        <v>455</v>
      </c>
      <c r="BM229" s="202" t="s">
        <v>801</v>
      </c>
    </row>
    <row r="230" spans="1:65" s="13" customFormat="1" x14ac:dyDescent="0.2">
      <c r="B230" s="204"/>
      <c r="C230" s="205"/>
      <c r="D230" s="206" t="s">
        <v>191</v>
      </c>
      <c r="E230" s="207" t="s">
        <v>1</v>
      </c>
      <c r="F230" s="208" t="s">
        <v>198</v>
      </c>
      <c r="G230" s="205"/>
      <c r="H230" s="209">
        <v>3</v>
      </c>
      <c r="I230" s="210"/>
      <c r="J230" s="205"/>
      <c r="K230" s="205"/>
      <c r="L230" s="211"/>
      <c r="M230" s="212"/>
      <c r="N230" s="213"/>
      <c r="O230" s="213"/>
      <c r="P230" s="213"/>
      <c r="Q230" s="213"/>
      <c r="R230" s="213"/>
      <c r="S230" s="213"/>
      <c r="T230" s="214"/>
      <c r="AT230" s="215" t="s">
        <v>191</v>
      </c>
      <c r="AU230" s="215" t="s">
        <v>81</v>
      </c>
      <c r="AV230" s="13" t="s">
        <v>83</v>
      </c>
      <c r="AW230" s="13" t="s">
        <v>30</v>
      </c>
      <c r="AX230" s="13" t="s">
        <v>73</v>
      </c>
      <c r="AY230" s="215" t="s">
        <v>181</v>
      </c>
    </row>
    <row r="231" spans="1:65" s="14" customFormat="1" x14ac:dyDescent="0.2">
      <c r="B231" s="216"/>
      <c r="C231" s="217"/>
      <c r="D231" s="206" t="s">
        <v>191</v>
      </c>
      <c r="E231" s="218" t="s">
        <v>1</v>
      </c>
      <c r="F231" s="219" t="s">
        <v>193</v>
      </c>
      <c r="G231" s="217"/>
      <c r="H231" s="220">
        <v>3</v>
      </c>
      <c r="I231" s="221"/>
      <c r="J231" s="217"/>
      <c r="K231" s="217"/>
      <c r="L231" s="222"/>
      <c r="M231" s="223"/>
      <c r="N231" s="224"/>
      <c r="O231" s="224"/>
      <c r="P231" s="224"/>
      <c r="Q231" s="224"/>
      <c r="R231" s="224"/>
      <c r="S231" s="224"/>
      <c r="T231" s="225"/>
      <c r="AT231" s="226" t="s">
        <v>191</v>
      </c>
      <c r="AU231" s="226" t="s">
        <v>81</v>
      </c>
      <c r="AV231" s="14" t="s">
        <v>189</v>
      </c>
      <c r="AW231" s="14" t="s">
        <v>30</v>
      </c>
      <c r="AX231" s="14" t="s">
        <v>81</v>
      </c>
      <c r="AY231" s="226" t="s">
        <v>181</v>
      </c>
    </row>
    <row r="232" spans="1:65" s="2" customFormat="1" ht="90" customHeight="1" x14ac:dyDescent="0.2">
      <c r="A232" s="34"/>
      <c r="B232" s="35"/>
      <c r="C232" s="191" t="s">
        <v>376</v>
      </c>
      <c r="D232" s="191" t="s">
        <v>184</v>
      </c>
      <c r="E232" s="192" t="s">
        <v>570</v>
      </c>
      <c r="F232" s="193" t="s">
        <v>571</v>
      </c>
      <c r="G232" s="194" t="s">
        <v>215</v>
      </c>
      <c r="H232" s="195">
        <v>108</v>
      </c>
      <c r="I232" s="196"/>
      <c r="J232" s="197">
        <f>ROUND(I232*H232,2)</f>
        <v>0</v>
      </c>
      <c r="K232" s="193" t="s">
        <v>188</v>
      </c>
      <c r="L232" s="39"/>
      <c r="M232" s="198" t="s">
        <v>1</v>
      </c>
      <c r="N232" s="199" t="s">
        <v>38</v>
      </c>
      <c r="O232" s="71"/>
      <c r="P232" s="200">
        <f>O232*H232</f>
        <v>0</v>
      </c>
      <c r="Q232" s="200">
        <v>0</v>
      </c>
      <c r="R232" s="200">
        <f>Q232*H232</f>
        <v>0</v>
      </c>
      <c r="S232" s="200">
        <v>0</v>
      </c>
      <c r="T232" s="201">
        <f>S232*H232</f>
        <v>0</v>
      </c>
      <c r="U232" s="34"/>
      <c r="V232" s="34"/>
      <c r="W232" s="34"/>
      <c r="X232" s="34"/>
      <c r="Y232" s="34"/>
      <c r="Z232" s="34"/>
      <c r="AA232" s="34"/>
      <c r="AB232" s="34"/>
      <c r="AC232" s="34"/>
      <c r="AD232" s="34"/>
      <c r="AE232" s="34"/>
      <c r="AR232" s="202" t="s">
        <v>455</v>
      </c>
      <c r="AT232" s="202" t="s">
        <v>184</v>
      </c>
      <c r="AU232" s="202" t="s">
        <v>81</v>
      </c>
      <c r="AY232" s="17" t="s">
        <v>181</v>
      </c>
      <c r="BE232" s="203">
        <f>IF(N232="základní",J232,0)</f>
        <v>0</v>
      </c>
      <c r="BF232" s="203">
        <f>IF(N232="snížená",J232,0)</f>
        <v>0</v>
      </c>
      <c r="BG232" s="203">
        <f>IF(N232="zákl. přenesená",J232,0)</f>
        <v>0</v>
      </c>
      <c r="BH232" s="203">
        <f>IF(N232="sníž. přenesená",J232,0)</f>
        <v>0</v>
      </c>
      <c r="BI232" s="203">
        <f>IF(N232="nulová",J232,0)</f>
        <v>0</v>
      </c>
      <c r="BJ232" s="17" t="s">
        <v>81</v>
      </c>
      <c r="BK232" s="203">
        <f>ROUND(I232*H232,2)</f>
        <v>0</v>
      </c>
      <c r="BL232" s="17" t="s">
        <v>455</v>
      </c>
      <c r="BM232" s="202" t="s">
        <v>802</v>
      </c>
    </row>
    <row r="233" spans="1:65" s="13" customFormat="1" x14ac:dyDescent="0.2">
      <c r="B233" s="204"/>
      <c r="C233" s="205"/>
      <c r="D233" s="206" t="s">
        <v>191</v>
      </c>
      <c r="E233" s="207" t="s">
        <v>1</v>
      </c>
      <c r="F233" s="208" t="s">
        <v>803</v>
      </c>
      <c r="G233" s="205"/>
      <c r="H233" s="209">
        <v>108</v>
      </c>
      <c r="I233" s="210"/>
      <c r="J233" s="205"/>
      <c r="K233" s="205"/>
      <c r="L233" s="211"/>
      <c r="M233" s="212"/>
      <c r="N233" s="213"/>
      <c r="O233" s="213"/>
      <c r="P233" s="213"/>
      <c r="Q233" s="213"/>
      <c r="R233" s="213"/>
      <c r="S233" s="213"/>
      <c r="T233" s="214"/>
      <c r="AT233" s="215" t="s">
        <v>191</v>
      </c>
      <c r="AU233" s="215" t="s">
        <v>81</v>
      </c>
      <c r="AV233" s="13" t="s">
        <v>83</v>
      </c>
      <c r="AW233" s="13" t="s">
        <v>30</v>
      </c>
      <c r="AX233" s="13" t="s">
        <v>73</v>
      </c>
      <c r="AY233" s="215" t="s">
        <v>181</v>
      </c>
    </row>
    <row r="234" spans="1:65" s="14" customFormat="1" x14ac:dyDescent="0.2">
      <c r="B234" s="216"/>
      <c r="C234" s="217"/>
      <c r="D234" s="206" t="s">
        <v>191</v>
      </c>
      <c r="E234" s="218" t="s">
        <v>1</v>
      </c>
      <c r="F234" s="219" t="s">
        <v>193</v>
      </c>
      <c r="G234" s="217"/>
      <c r="H234" s="220">
        <v>108</v>
      </c>
      <c r="I234" s="221"/>
      <c r="J234" s="217"/>
      <c r="K234" s="217"/>
      <c r="L234" s="222"/>
      <c r="M234" s="223"/>
      <c r="N234" s="224"/>
      <c r="O234" s="224"/>
      <c r="P234" s="224"/>
      <c r="Q234" s="224"/>
      <c r="R234" s="224"/>
      <c r="S234" s="224"/>
      <c r="T234" s="225"/>
      <c r="AT234" s="226" t="s">
        <v>191</v>
      </c>
      <c r="AU234" s="226" t="s">
        <v>81</v>
      </c>
      <c r="AV234" s="14" t="s">
        <v>189</v>
      </c>
      <c r="AW234" s="14" t="s">
        <v>30</v>
      </c>
      <c r="AX234" s="14" t="s">
        <v>81</v>
      </c>
      <c r="AY234" s="226" t="s">
        <v>181</v>
      </c>
    </row>
    <row r="235" spans="1:65" s="2" customFormat="1" ht="90" customHeight="1" x14ac:dyDescent="0.2">
      <c r="A235" s="34"/>
      <c r="B235" s="35"/>
      <c r="C235" s="191" t="s">
        <v>322</v>
      </c>
      <c r="D235" s="191" t="s">
        <v>184</v>
      </c>
      <c r="E235" s="192" t="s">
        <v>575</v>
      </c>
      <c r="F235" s="193" t="s">
        <v>576</v>
      </c>
      <c r="G235" s="194" t="s">
        <v>215</v>
      </c>
      <c r="H235" s="195">
        <v>90.62</v>
      </c>
      <c r="I235" s="196"/>
      <c r="J235" s="197">
        <f>ROUND(I235*H235,2)</f>
        <v>0</v>
      </c>
      <c r="K235" s="193" t="s">
        <v>188</v>
      </c>
      <c r="L235" s="39"/>
      <c r="M235" s="198" t="s">
        <v>1</v>
      </c>
      <c r="N235" s="199" t="s">
        <v>38</v>
      </c>
      <c r="O235" s="71"/>
      <c r="P235" s="200">
        <f>O235*H235</f>
        <v>0</v>
      </c>
      <c r="Q235" s="200">
        <v>0</v>
      </c>
      <c r="R235" s="200">
        <f>Q235*H235</f>
        <v>0</v>
      </c>
      <c r="S235" s="200">
        <v>0</v>
      </c>
      <c r="T235" s="201">
        <f>S235*H235</f>
        <v>0</v>
      </c>
      <c r="U235" s="34"/>
      <c r="V235" s="34"/>
      <c r="W235" s="34"/>
      <c r="X235" s="34"/>
      <c r="Y235" s="34"/>
      <c r="Z235" s="34"/>
      <c r="AA235" s="34"/>
      <c r="AB235" s="34"/>
      <c r="AC235" s="34"/>
      <c r="AD235" s="34"/>
      <c r="AE235" s="34"/>
      <c r="AR235" s="202" t="s">
        <v>455</v>
      </c>
      <c r="AT235" s="202" t="s">
        <v>184</v>
      </c>
      <c r="AU235" s="202" t="s">
        <v>81</v>
      </c>
      <c r="AY235" s="17" t="s">
        <v>181</v>
      </c>
      <c r="BE235" s="203">
        <f>IF(N235="základní",J235,0)</f>
        <v>0</v>
      </c>
      <c r="BF235" s="203">
        <f>IF(N235="snížená",J235,0)</f>
        <v>0</v>
      </c>
      <c r="BG235" s="203">
        <f>IF(N235="zákl. přenesená",J235,0)</f>
        <v>0</v>
      </c>
      <c r="BH235" s="203">
        <f>IF(N235="sníž. přenesená",J235,0)</f>
        <v>0</v>
      </c>
      <c r="BI235" s="203">
        <f>IF(N235="nulová",J235,0)</f>
        <v>0</v>
      </c>
      <c r="BJ235" s="17" t="s">
        <v>81</v>
      </c>
      <c r="BK235" s="203">
        <f>ROUND(I235*H235,2)</f>
        <v>0</v>
      </c>
      <c r="BL235" s="17" t="s">
        <v>455</v>
      </c>
      <c r="BM235" s="202" t="s">
        <v>804</v>
      </c>
    </row>
    <row r="236" spans="1:65" s="13" customFormat="1" x14ac:dyDescent="0.2">
      <c r="B236" s="204"/>
      <c r="C236" s="205"/>
      <c r="D236" s="206" t="s">
        <v>191</v>
      </c>
      <c r="E236" s="207" t="s">
        <v>1</v>
      </c>
      <c r="F236" s="208" t="s">
        <v>805</v>
      </c>
      <c r="G236" s="205"/>
      <c r="H236" s="209">
        <v>90.62</v>
      </c>
      <c r="I236" s="210"/>
      <c r="J236" s="205"/>
      <c r="K236" s="205"/>
      <c r="L236" s="211"/>
      <c r="M236" s="212"/>
      <c r="N236" s="213"/>
      <c r="O236" s="213"/>
      <c r="P236" s="213"/>
      <c r="Q236" s="213"/>
      <c r="R236" s="213"/>
      <c r="S236" s="213"/>
      <c r="T236" s="214"/>
      <c r="AT236" s="215" t="s">
        <v>191</v>
      </c>
      <c r="AU236" s="215" t="s">
        <v>81</v>
      </c>
      <c r="AV236" s="13" t="s">
        <v>83</v>
      </c>
      <c r="AW236" s="13" t="s">
        <v>30</v>
      </c>
      <c r="AX236" s="13" t="s">
        <v>73</v>
      </c>
      <c r="AY236" s="215" t="s">
        <v>181</v>
      </c>
    </row>
    <row r="237" spans="1:65" s="14" customFormat="1" x14ac:dyDescent="0.2">
      <c r="B237" s="216"/>
      <c r="C237" s="217"/>
      <c r="D237" s="206" t="s">
        <v>191</v>
      </c>
      <c r="E237" s="218" t="s">
        <v>1</v>
      </c>
      <c r="F237" s="219" t="s">
        <v>193</v>
      </c>
      <c r="G237" s="217"/>
      <c r="H237" s="220">
        <v>90.62</v>
      </c>
      <c r="I237" s="221"/>
      <c r="J237" s="217"/>
      <c r="K237" s="217"/>
      <c r="L237" s="222"/>
      <c r="M237" s="247"/>
      <c r="N237" s="248"/>
      <c r="O237" s="248"/>
      <c r="P237" s="248"/>
      <c r="Q237" s="248"/>
      <c r="R237" s="248"/>
      <c r="S237" s="248"/>
      <c r="T237" s="249"/>
      <c r="AT237" s="226" t="s">
        <v>191</v>
      </c>
      <c r="AU237" s="226" t="s">
        <v>81</v>
      </c>
      <c r="AV237" s="14" t="s">
        <v>189</v>
      </c>
      <c r="AW237" s="14" t="s">
        <v>30</v>
      </c>
      <c r="AX237" s="14" t="s">
        <v>81</v>
      </c>
      <c r="AY237" s="226" t="s">
        <v>181</v>
      </c>
    </row>
    <row r="238" spans="1:65" s="2" customFormat="1" ht="6.95" customHeight="1" x14ac:dyDescent="0.2">
      <c r="A238" s="34"/>
      <c r="B238" s="54"/>
      <c r="C238" s="55"/>
      <c r="D238" s="55"/>
      <c r="E238" s="55"/>
      <c r="F238" s="55"/>
      <c r="G238" s="55"/>
      <c r="H238" s="55"/>
      <c r="I238" s="55"/>
      <c r="J238" s="55"/>
      <c r="K238" s="55"/>
      <c r="L238" s="39"/>
      <c r="M238" s="34"/>
      <c r="O238" s="34"/>
      <c r="P238" s="34"/>
      <c r="Q238" s="34"/>
      <c r="R238" s="34"/>
      <c r="S238" s="34"/>
      <c r="T238" s="34"/>
      <c r="U238" s="34"/>
      <c r="V238" s="34"/>
      <c r="W238" s="34"/>
      <c r="X238" s="34"/>
      <c r="Y238" s="34"/>
      <c r="Z238" s="34"/>
      <c r="AA238" s="34"/>
      <c r="AB238" s="34"/>
      <c r="AC238" s="34"/>
      <c r="AD238" s="34"/>
      <c r="AE238" s="34"/>
    </row>
  </sheetData>
  <sheetProtection algorithmName="SHA-512" hashValue="r+4Yc7JY1eFhN17rsbSyuooxEK4MxEdhE3FYg5mXQWjYFCtsucacW3fQhBx7GF26TR6wFSICD3es0Z/C/FqX/w==" saltValue="erUqkHgNoRbXvJu6Zs0M9Q==" spinCount="100000" sheet="1" objects="1" scenarios="1" formatColumns="0" formatRows="0" autoFilter="0"/>
  <autoFilter ref="C122:K237" xr:uid="{00000000-0009-0000-0000-000008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24</vt:i4>
      </vt:variant>
      <vt:variant>
        <vt:lpstr>Pojmenované oblasti</vt:lpstr>
      </vt:variant>
      <vt:variant>
        <vt:i4>48</vt:i4>
      </vt:variant>
    </vt:vector>
  </HeadingPairs>
  <TitlesOfParts>
    <vt:vector size="72" baseType="lpstr">
      <vt:lpstr>Rekapitulace stavby</vt:lpstr>
      <vt:lpstr>SO 01 - Oprava železniční...</vt:lpstr>
      <vt:lpstr>01 - Oprava P2222</vt:lpstr>
      <vt:lpstr>02 - Oprava P2223</vt:lpstr>
      <vt:lpstr>03 - Oprava P2225</vt:lpstr>
      <vt:lpstr>04 - Oprava P2228</vt:lpstr>
      <vt:lpstr>05 - Oprava P2219</vt:lpstr>
      <vt:lpstr>06 - Oprava P2221</vt:lpstr>
      <vt:lpstr>07 - Oprava P2220</vt:lpstr>
      <vt:lpstr>01 - Prodloužení nástupiš...</vt:lpstr>
      <vt:lpstr>02 - Prodloužení nástupiš...</vt:lpstr>
      <vt:lpstr>03 - Prodloužení nástupiš...</vt:lpstr>
      <vt:lpstr>PS01a - UOŽI-Osvětlení ná...</vt:lpstr>
      <vt:lpstr>PS01b - URS-Osvětlení nás...</vt:lpstr>
      <vt:lpstr>PS02a - UOŽI-Osvětlení ná...</vt:lpstr>
      <vt:lpstr>PS02b - URS-Osvětlení nás...</vt:lpstr>
      <vt:lpstr>PS03a - UOŽI-Osvětlení ná...</vt:lpstr>
      <vt:lpstr>PS03b - URS-Osvětlení nás...</vt:lpstr>
      <vt:lpstr>01 - Loděnice technologic...</vt:lpstr>
      <vt:lpstr>02 - Loděnice stavební část</vt:lpstr>
      <vt:lpstr>03 - Vráž u Berouna stave...</vt:lpstr>
      <vt:lpstr>04 - Beroun Závodí techno...</vt:lpstr>
      <vt:lpstr>05 - Beroun Závodí staveb...</vt:lpstr>
      <vt:lpstr>SO 06 - VRN</vt:lpstr>
      <vt:lpstr>'01 - Loděnice technologic...'!Názvy_tisku</vt:lpstr>
      <vt:lpstr>'01 - Oprava P2222'!Názvy_tisku</vt:lpstr>
      <vt:lpstr>'01 - Prodloužení nástupiš...'!Názvy_tisku</vt:lpstr>
      <vt:lpstr>'02 - Loděnice stavební část'!Názvy_tisku</vt:lpstr>
      <vt:lpstr>'02 - Oprava P2223'!Názvy_tisku</vt:lpstr>
      <vt:lpstr>'02 - Prodloužení nástupiš...'!Názvy_tisku</vt:lpstr>
      <vt:lpstr>'03 - Oprava P2225'!Názvy_tisku</vt:lpstr>
      <vt:lpstr>'03 - Prodloužení nástupiš...'!Názvy_tisku</vt:lpstr>
      <vt:lpstr>'03 - Vráž u Berouna stave...'!Názvy_tisku</vt:lpstr>
      <vt:lpstr>'04 - Beroun Závodí techno...'!Názvy_tisku</vt:lpstr>
      <vt:lpstr>'04 - Oprava P2228'!Názvy_tisku</vt:lpstr>
      <vt:lpstr>'05 - Beroun Závodí staveb...'!Názvy_tisku</vt:lpstr>
      <vt:lpstr>'05 - Oprava P2219'!Názvy_tisku</vt:lpstr>
      <vt:lpstr>'06 - Oprava P2221'!Názvy_tisku</vt:lpstr>
      <vt:lpstr>'07 - Oprava P2220'!Názvy_tisku</vt:lpstr>
      <vt:lpstr>'PS01a - UOŽI-Osvětlení ná...'!Názvy_tisku</vt:lpstr>
      <vt:lpstr>'PS01b - URS-Osvětlení nás...'!Názvy_tisku</vt:lpstr>
      <vt:lpstr>'PS02a - UOŽI-Osvětlení ná...'!Názvy_tisku</vt:lpstr>
      <vt:lpstr>'PS02b - URS-Osvětlení nás...'!Názvy_tisku</vt:lpstr>
      <vt:lpstr>'PS03a - UOŽI-Osvětlení ná...'!Názvy_tisku</vt:lpstr>
      <vt:lpstr>'PS03b - URS-Osvětlení nás...'!Názvy_tisku</vt:lpstr>
      <vt:lpstr>'Rekapitulace stavby'!Názvy_tisku</vt:lpstr>
      <vt:lpstr>'SO 01 - Oprava železniční...'!Názvy_tisku</vt:lpstr>
      <vt:lpstr>'SO 06 - VRN'!Názvy_tisku</vt:lpstr>
      <vt:lpstr>'01 - Loděnice technologic...'!Oblast_tisku</vt:lpstr>
      <vt:lpstr>'01 - Oprava P2222'!Oblast_tisku</vt:lpstr>
      <vt:lpstr>'01 - Prodloužení nástupiš...'!Oblast_tisku</vt:lpstr>
      <vt:lpstr>'02 - Loděnice stavební část'!Oblast_tisku</vt:lpstr>
      <vt:lpstr>'02 - Oprava P2223'!Oblast_tisku</vt:lpstr>
      <vt:lpstr>'02 - Prodloužení nástupiš...'!Oblast_tisku</vt:lpstr>
      <vt:lpstr>'03 - Oprava P2225'!Oblast_tisku</vt:lpstr>
      <vt:lpstr>'03 - Prodloužení nástupiš...'!Oblast_tisku</vt:lpstr>
      <vt:lpstr>'03 - Vráž u Berouna stave...'!Oblast_tisku</vt:lpstr>
      <vt:lpstr>'04 - Beroun Závodí techno...'!Oblast_tisku</vt:lpstr>
      <vt:lpstr>'04 - Oprava P2228'!Oblast_tisku</vt:lpstr>
      <vt:lpstr>'05 - Beroun Závodí staveb...'!Oblast_tisku</vt:lpstr>
      <vt:lpstr>'05 - Oprava P2219'!Oblast_tisku</vt:lpstr>
      <vt:lpstr>'06 - Oprava P2221'!Oblast_tisku</vt:lpstr>
      <vt:lpstr>'07 - Oprava P2220'!Oblast_tisku</vt:lpstr>
      <vt:lpstr>'PS01a - UOŽI-Osvětlení ná...'!Oblast_tisku</vt:lpstr>
      <vt:lpstr>'PS01b - URS-Osvětlení nás...'!Oblast_tisku</vt:lpstr>
      <vt:lpstr>'PS02a - UOŽI-Osvětlení ná...'!Oblast_tisku</vt:lpstr>
      <vt:lpstr>'PS02b - URS-Osvětlení nás...'!Oblast_tisku</vt:lpstr>
      <vt:lpstr>'PS03a - UOŽI-Osvětlení ná...'!Oblast_tisku</vt:lpstr>
      <vt:lpstr>'PS03b - URS-Osvětlení nás...'!Oblast_tisku</vt:lpstr>
      <vt:lpstr>'Rekapitulace stavby'!Oblast_tisku</vt:lpstr>
      <vt:lpstr>'SO 01 - Oprava železniční...'!Oblast_tisku</vt:lpstr>
      <vt:lpstr>'SO 06 - VRN'!Oblast_tisku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Marušák Jan</dc:creator>
  <cp:lastModifiedBy>Marušák Jan</cp:lastModifiedBy>
  <dcterms:created xsi:type="dcterms:W3CDTF">2022-05-25T07:04:22Z</dcterms:created>
  <dcterms:modified xsi:type="dcterms:W3CDTF">2022-06-03T05:22:18Z</dcterms:modified>
</cp:coreProperties>
</file>